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共有用サマリー" sheetId="1" r:id="rId1"/>
    <sheet name="12週トラッカー" sheetId="2" r:id="rId2"/>
    <sheet name="値引きテスト" sheetId="3" r:id="rId3"/>
    <sheet name="運用・履歴" sheetId="4" r:id="rId4"/>
    <sheet name="方法メモ" sheetId="5" r:id="rId5"/>
  </sheets>
  <definedNames>
    <definedName name="_xlnm.Print_Area" localSheetId="0">'共有用サマリー'!$A$1:$F$21</definedName>
    <definedName name="_xlnm.Print_Area" localSheetId="2">'値引きテスト'!$A$1:$E$18</definedName>
    <definedName name="_xlnm.Print_Area" localSheetId="3">'運用・履歴'!$A$1:$D$18</definedName>
    <definedName name="_xlnm.Print_Area" localSheetId="4">'方法メモ'!$A$1:$D$20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&quot;¥&quot;#,##0;[Red]-&quot;¥&quot;#,##0"/>
    <numFmt numFmtId="165" formatCode="yyyy-mm-dd"/>
    <numFmt numFmtId="166" formatCode="&quot;$&quot;#,##0.00;[Red]-&quot;$&quot;#,##0.00"/>
  </numFmts>
  <fonts count="6">
    <font>
      <sz val="10"/>
      <color rgb="FF1F2937"/>
      <name val="Arial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sz val="9"/>
      <color rgb="FF64748B"/>
      <name val="Arial"/>
    </font>
    <font>
      <b/>
      <sz val="12"/>
      <color rgb="FF17324D"/>
      <name val="Arial"/>
    </font>
  </fonts>
  <fills count="8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 applyAlignment="1" applyFill="1" applyBorder="1" applyNumberFormat="1">
      <alignment vertical="center"/>
    </xf>
    <xf numFmtId="0" fontId="1" fillId="2" borderId="0" xfId="0" applyAlignment="1" applyFill="1" applyBorder="1" applyNumberFormat="1">
      <alignment vertical="center"/>
    </xf>
    <xf numFmtId="0" fontId="2" fillId="3" borderId="1" xfId="0" applyAlignment="1" applyFill="1" applyBorder="1" applyNumberFormat="1">
      <alignment horizontal="center" vertical="center" wrapText="1"/>
    </xf>
    <xf numFmtId="0" fontId="3" fillId="0" borderId="0" xfId="0" applyAlignment="1" applyFill="1" applyBorder="1" applyNumberFormat="1">
      <alignment vertical="center"/>
    </xf>
    <xf numFmtId="0" fontId="0" fillId="4" borderId="1" xfId="0" applyAlignment="1" applyFill="1" applyBorder="1" applyNumberFormat="1">
      <alignment vertical="center" wrapText="1"/>
    </xf>
    <xf numFmtId="0" fontId="0" fillId="5" borderId="1" xfId="0" applyAlignment="1" applyFill="1" applyBorder="1" applyNumberFormat="1">
      <alignment vertical="center" wrapText="1"/>
    </xf>
    <xf numFmtId="0" fontId="5" fillId="6" borderId="1" xfId="0" applyAlignment="1" applyFill="1" applyBorder="1" applyNumberFormat="1">
      <alignment vertical="center" wrapText="1"/>
    </xf>
    <xf numFmtId="0" fontId="4" fillId="0" borderId="0" xfId="0" applyAlignment="1" applyFill="1" applyBorder="1" applyNumberFormat="1">
      <alignment vertical="center" wrapText="1"/>
    </xf>
    <xf numFmtId="10" fontId="0" fillId="4" borderId="1" xfId="0" applyAlignment="1" applyFill="1" applyBorder="1" applyNumberFormat="1">
      <alignment horizontal="right" vertical="center"/>
    </xf>
    <xf numFmtId="164" fontId="0" fillId="4" borderId="1" xfId="0" applyAlignment="1" applyFill="1" applyBorder="1" applyNumberFormat="1">
      <alignment horizontal="right" vertical="center"/>
    </xf>
    <xf numFmtId="3" fontId="0" fillId="4" borderId="1" xfId="0" applyAlignment="1" applyFill="1" applyBorder="1" applyNumberFormat="1">
      <alignment horizontal="right" vertical="center"/>
    </xf>
    <xf numFmtId="10" fontId="0" fillId="5" borderId="1" xfId="0" applyAlignment="1" applyFill="1" applyBorder="1" applyNumberFormat="1">
      <alignment horizontal="right" vertical="center"/>
    </xf>
    <xf numFmtId="164" fontId="0" fillId="5" borderId="1" xfId="0" applyAlignment="1" applyFill="1" applyBorder="1" applyNumberFormat="1">
      <alignment horizontal="right" vertical="center"/>
    </xf>
    <xf numFmtId="3" fontId="0" fillId="5" borderId="1" xfId="0" applyAlignment="1" applyFill="1" applyBorder="1" applyNumberFormat="1">
      <alignment horizontal="right" vertical="center"/>
    </xf>
    <xf numFmtId="164" fontId="5" fillId="6" borderId="1" xfId="0" applyAlignment="1" applyFill="1" applyBorder="1" applyNumberFormat="1">
      <alignment horizontal="right" vertical="center"/>
    </xf>
    <xf numFmtId="10" fontId="5" fillId="6" borderId="1" xfId="0" applyAlignment="1" applyFill="1" applyBorder="1" applyNumberFormat="1">
      <alignment horizontal="right" vertical="center"/>
    </xf>
    <xf numFmtId="0" fontId="0" fillId="7" borderId="1" xfId="0" applyAlignment="1" applyFill="1" applyBorder="1" applyNumberFormat="1">
      <alignment vertical="center" wrapText="1"/>
    </xf>
    <xf numFmtId="165" fontId="0" fillId="4" borderId="1" xfId="0" applyAlignment="1" applyFill="1" applyBorder="1" applyNumberFormat="1">
      <alignment horizontal="center" vertical="center"/>
    </xf>
    <xf numFmtId="166" fontId="0" fillId="4" borderId="1" xfId="0" applyAlignment="1" applyFill="1" applyBorder="1" applyNumberFormat="1">
      <alignment horizontal="right" vertical="center"/>
    </xf>
    <xf numFmtId="166" fontId="0" fillId="5" borderId="1" xfId="0" applyAlignment="1" applyFill="1" applyBorder="1" applyNumberFormat="1">
      <alignment horizontal="right" vertical="center"/>
    </xf>
    <xf numFmtId="166" fontId="5" fillId="6" borderId="1" xfId="0" applyAlignment="1" applyFill="1" applyBorder="1" applyNumberForma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6" customWidth="1"/>
    <col min="2" max="2" width="20" customWidth="1"/>
    <col min="3" max="3" width="25" customWidth="1"/>
    <col min="4" max="4" width="21" customWidth="1"/>
    <col min="5" max="5" width="12" customWidth="1"/>
    <col min="6" max="6" width="20" customWidth="1"/>
  </cols>
  <sheetData>
    <row r="1" ht="28" customHeight="1">
      <c r="A1" t="inlineStr" s="1">
        <is>
          <t xml:space="preserve">限界利益率：自店のローリング12週基準</t>
        </is>
      </c>
    </row>
    <row r="2" ht="30" customHeight="1">
      <c r="A2" t="inlineStr" s="7">
        <is>
          <t xml:space="preserve">入力例です。売上と費用は同じ期間・変動費範囲・消費税基準（管理会計では通常税抜）で統一します。</t>
        </is>
      </c>
    </row>
    <row r="4">
      <c r="A4" t="inlineStr" s="2">
        <is>
          <t xml:space="preserve">指標</t>
        </is>
      </c>
      <c r="B4" t="inlineStr" s="2">
        <is>
          <t xml:space="preserve">結果</t>
        </is>
      </c>
      <c r="C4" t="inlineStr" s="2">
        <is>
          <t xml:space="preserve">比較基準</t>
        </is>
      </c>
      <c r="D4" t="inlineStr" s="2">
        <is>
          <t xml:space="preserve">判定</t>
        </is>
      </c>
      <c r="E4" t="inlineStr" s="2">
        <is>
          <t xml:space="preserve">担当</t>
        </is>
      </c>
      <c r="F4" t="inlineStr" s="2">
        <is>
          <t xml:space="preserve">次の確認</t>
        </is>
      </c>
    </row>
    <row r="5">
      <c r="A5" t="inlineStr" s="5">
        <is>
          <t xml:space="preserve">最新週の限界利益率</t>
        </is>
      </c>
      <c r="B5" s="15">
        <f>IF(COUNT('12週トラッカー'!I7:I58)=0,"入力エラー：週次データなし",INDEX('12週トラッカー'!I:I,LOOKUP(2,1/ISNUMBER('12週トラッカー'!I7:I58),ROW('12週トラッカー'!I7:I58))))</f>
        <v>0.567</v>
      </c>
      <c r="C5" t="inlineStr" s="5">
        <is>
          <t xml:space="preserve">直前11週の自店平均</t>
        </is>
      </c>
      <c r="D5" s="15">
        <f>IF(COUNT('12週トラッカー'!I7:I58)=0,"基準作成中",IF(NOT(ISNUMBER(INDEX('12週トラッカー'!K:K,LOOKUP(2,1/ISNUMBER('12週トラッカー'!I7:I58),ROW('12週トラッカー'!I7:I58))))),"基準作成中",INDEX('12週トラッカー'!K:K,LOOKUP(2,1/ISNUMBER('12週トラッカー'!I7:I58),ROW('12週トラッカー'!I7:I58)))))</f>
        <v>0.5918181818181818</v>
      </c>
      <c r="E5" t="inlineStr" s="5">
        <is>
          <t xml:space="preserve">店長</t>
        </is>
      </c>
      <c r="F5" t="inlineStr" s="5">
        <is>
          <t xml:space="preserve">上位3商品</t>
        </is>
      </c>
    </row>
    <row r="6">
      <c r="A6" t="inlineStr" s="5">
        <is>
          <t xml:space="preserve">平均との差</t>
        </is>
      </c>
      <c r="B6" s="15">
        <f>IF(OR(NOT(ISNUMBER(B5)),NOT(ISNUMBER(D5))),"基準作成中",B5-D5)</f>
        <v>-0.02481818181818185</v>
      </c>
      <c r="C6" t="inlineStr" s="5">
        <is>
          <t xml:space="preserve">内部ルール判定</t>
        </is>
      </c>
      <c r="D6" t="str" s="6">
        <f>IF(COUNT('12週トラッカー'!I7:I58)=0,"基準作成中",INDEX('12週トラッカー'!M:M,LOOKUP(2,1/ISNUMBER('12週トラッカー'!I7:I58),ROW('12週トラッカー'!I7:I58))))</f>
        <v>黄</v>
      </c>
    </row>
    <row r="7">
      <c r="A7" t="inlineStr" s="5">
        <is>
          <t xml:space="preserve">同期間の固定費</t>
        </is>
      </c>
      <c r="B7" s="14">
        <f>'12週トラッカー'!B3</f>
        <v>300000</v>
      </c>
      <c r="C7" t="inlineStr" s="5">
        <is>
          <t xml:space="preserve">最新週の損益分岐点売上</t>
        </is>
      </c>
      <c r="D7" s="14">
        <f>IF(OR(B7&lt;0,NOT(ISNUMBER(B5)),B5&lt;=0),"入力エラー：固定費&gt;=0・率&gt;0",B7/B5)</f>
        <v>529100.5291005292</v>
      </c>
    </row>
    <row r="9" ht="24" customHeight="1">
      <c r="A9" t="inlineStr" s="2">
        <is>
          <t xml:space="preserve">内部アラート（自店ルール・編集可）</t>
        </is>
      </c>
    </row>
    <row r="10">
      <c r="A10" t="inlineStr" s="3">
        <is>
          <t xml:space="preserve">黄：基準からの低下</t>
        </is>
      </c>
      <c r="B10" s="15">
        <f>'12週トラッカー'!B4</f>
        <v>0.01</v>
      </c>
    </row>
    <row r="11">
      <c r="A11" t="inlineStr" s="3">
        <is>
          <t xml:space="preserve">赤：基準からの低下</t>
        </is>
      </c>
      <c r="B11" s="15">
        <f>'12週トラッカー'!B5</f>
        <v>0.03</v>
      </c>
    </row>
    <row r="13" ht="30" customHeight="1">
      <c r="A13" t="inlineStr" s="7">
        <is>
          <t xml:space="preserve">第13週は19行目へ入力します。第1週を消さず、直前11週（第2〜12週）の平均へ自動ローリングします。先に第1〜12週の完了版を別名保存してください。</t>
        </is>
      </c>
    </row>
    <row r="16" ht="24" customHeight="1">
      <c r="A16" t="inlineStr" s="2">
        <is>
          <t xml:space="preserve">今週の会議</t>
        </is>
      </c>
    </row>
    <row r="17">
      <c r="A17" t="inlineStr" s="3">
        <is>
          <t xml:space="preserve">確認対象</t>
        </is>
      </c>
      <c r="B17" t="inlineStr" s="16">
        <is>
          <t xml:space="preserve">売上上位3商品</t>
        </is>
      </c>
      <c r="C17" t="inlineStr" s="3">
        <is>
          <t xml:space="preserve">見る費用</t>
        </is>
      </c>
      <c r="D17" t="inlineStr" s="16">
        <is>
          <t xml:space="preserve">食材・包材・販売手数料</t>
        </is>
      </c>
      <c r="E17" t="inlineStr" s="3">
        <is>
          <t xml:space="preserve">再確認</t>
        </is>
      </c>
      <c r="F17" t="inlineStr" s="16">
        <is>
          <t xml:space="preserve">来週締め後</t>
        </is>
      </c>
    </row>
    <row r="19" ht="30" customHeight="1">
      <c r="A19" t="inlineStr" s="7">
        <is>
          <t xml:space="preserve">店内10%・持ち帰り8%などが混在する場合は、チャネル別に税抜化してから合算します。</t>
        </is>
      </c>
    </row>
  </sheetData>
  <mergeCells count="6">
    <mergeCell ref="A1:F1"/>
    <mergeCell ref="A2:F2"/>
    <mergeCell ref="A9:F9"/>
    <mergeCell ref="A13:F13"/>
    <mergeCell ref="A16:F16"/>
    <mergeCell ref="A19:F19"/>
  </mergeCells>
  <printOptions horizontalCentered="1"/>
  <pageMargins left="0.35" right="0.35" top="0.5" bottom="0.5" header="0.2" footer="0.2"/>
  <pageSetup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10" customWidth="1"/>
    <col min="2" max="2" width="14" customWidth="1"/>
    <col min="3" max="3" width="14" customWidth="1"/>
    <col min="4" max="4" width="12" customWidth="1"/>
    <col min="5" max="5" width="14" customWidth="1"/>
    <col min="6" max="6" width="19" customWidth="1"/>
    <col min="7" max="7" width="17" customWidth="1"/>
    <col min="8" max="8" width="16" customWidth="1"/>
    <col min="9" max="9" width="16" customWidth="1"/>
    <col min="10" max="10" width="16" customWidth="1"/>
    <col min="11" max="11" width="23" customWidth="1"/>
    <col min="12" max="12" width="15" customWidth="1"/>
    <col min="13" max="13" width="16" customWidth="1"/>
  </cols>
  <sheetData>
    <row r="1" ht="28" customHeight="1">
      <c r="A1" t="inlineStr" s="1">
        <is>
          <t xml:space="preserve">52週入力・ローリング12週 限界利益トラッカー</t>
        </is>
      </c>
    </row>
    <row r="3">
      <c r="A3" t="inlineStr" s="3">
        <is>
          <t xml:space="preserve">固定費（売上と同じ週次期間）</t>
        </is>
      </c>
      <c r="B3" s="9">
        <v>300000</v>
      </c>
    </row>
    <row r="4">
      <c r="A4" t="inlineStr" s="3">
        <is>
          <t xml:space="preserve">黄ルール：基準から低下</t>
        </is>
      </c>
      <c r="B4" s="8">
        <v>0.01</v>
      </c>
    </row>
    <row r="5">
      <c r="A5" t="inlineStr" s="3">
        <is>
          <t xml:space="preserve">赤ルール：基準から低下</t>
        </is>
      </c>
      <c r="B5" s="8">
        <v>0.03</v>
      </c>
    </row>
    <row r="6">
      <c r="A6" t="inlineStr" s="2">
        <is>
          <t xml:space="preserve">週</t>
        </is>
      </c>
      <c r="B6" t="inlineStr" s="2">
        <is>
          <t xml:space="preserve">税抜売上</t>
        </is>
      </c>
      <c r="C6" t="inlineStr" s="2">
        <is>
          <t xml:space="preserve">税抜食材費</t>
        </is>
      </c>
      <c r="D6" t="inlineStr" s="2">
        <is>
          <t xml:space="preserve">税抜包材</t>
        </is>
      </c>
      <c r="E6" t="inlineStr" s="2">
        <is>
          <t xml:space="preserve">決済手数料</t>
        </is>
      </c>
      <c r="F6" t="inlineStr" s="2">
        <is>
          <t xml:space="preserve">デリバリー手数料</t>
        </is>
      </c>
      <c r="G6" t="inlineStr" s="2">
        <is>
          <t xml:space="preserve">その他変動費</t>
        </is>
      </c>
      <c r="H6" t="inlineStr" s="2">
        <is>
          <t xml:space="preserve">変動費計</t>
        </is>
      </c>
      <c r="I6" t="inlineStr" s="2">
        <is>
          <t xml:space="preserve">限界利益率</t>
        </is>
      </c>
      <c r="J6" t="inlineStr" s="2">
        <is>
          <t xml:space="preserve">限界利益額</t>
        </is>
      </c>
      <c r="K6" t="inlineStr" s="2">
        <is>
          <t xml:space="preserve">直前11週以内の自店平均</t>
        </is>
      </c>
      <c r="L6" t="inlineStr" s="2">
        <is>
          <t xml:space="preserve">平均との差</t>
        </is>
      </c>
      <c r="M6" t="inlineStr" s="2">
        <is>
          <t xml:space="preserve">内部判定</t>
        </is>
      </c>
    </row>
    <row r="7">
      <c r="A7" t="inlineStr" s="4">
        <is>
          <t xml:space="preserve">第1週</t>
        </is>
      </c>
      <c r="B7" s="9">
        <v>880000</v>
      </c>
      <c r="C7" s="9">
        <v>266182</v>
      </c>
      <c r="D7" s="9">
        <v>17512</v>
      </c>
      <c r="E7" s="9">
        <v>21014</v>
      </c>
      <c r="F7" s="9">
        <v>31522</v>
      </c>
      <c r="G7" s="9">
        <v>14010</v>
      </c>
      <c r="H7" s="12">
        <f>IF(COUNTA(B7:G7)=0,"",IF(COUNT(B7:G7)&lt;&gt;6,"入力エラー：売上と費用をすべて入力",IF(OR(B7&lt;=0,MIN(C7:G7)&lt;0),"入力エラー：売上&gt;0・費用&gt;=0",SUM(C7:G7))))</f>
        <v>350240</v>
      </c>
      <c r="I7" s="11">
        <f>IF(H7="","",IF(OR(B7&lt;=0,NOT(ISNUMBER(H7))),"入力エラー：週次入力",(B7-H7)/B7))</f>
        <v>0.602</v>
      </c>
      <c r="J7" s="12">
        <f>IF(I7="","",IF(NOT(ISNUMBER(I7)),"入力エラー：週次入力",B7-H7))</f>
        <v>529760</v>
      </c>
      <c r="K7" t="inlineStr" s="5">
        <is>
          <t xml:space="preserve">基準作成中</t>
        </is>
      </c>
      <c r="L7" s="5"/>
      <c r="M7" t="inlineStr" s="5">
        <is>
          <t xml:space="preserve">基準作成中</t>
        </is>
      </c>
    </row>
    <row r="8">
      <c r="A8" t="inlineStr" s="4">
        <is>
          <t xml:space="preserve">第2週</t>
        </is>
      </c>
      <c r="B8" s="9">
        <v>905000</v>
      </c>
      <c r="C8" s="9">
        <v>276496</v>
      </c>
      <c r="D8" s="9">
        <v>18190</v>
      </c>
      <c r="E8" s="9">
        <v>21829</v>
      </c>
      <c r="F8" s="9">
        <v>32743</v>
      </c>
      <c r="G8" s="9">
        <v>14552</v>
      </c>
      <c r="H8" s="12">
        <f>IF(COUNTA(B8:G8)=0,"",IF(COUNT(B8:G8)&lt;&gt;6,"入力エラー：売上と費用をすべて入力",IF(OR(B8&lt;=0,MIN(C8:G8)&lt;0),"入力エラー：売上&gt;0・費用&gt;=0",SUM(C8:G8))))</f>
        <v>363810</v>
      </c>
      <c r="I8" s="11">
        <f>IF(H8="","",IF(OR(B8&lt;=0,NOT(ISNUMBER(H8))),"入力エラー：週次入力",(B8-H8)/B8))</f>
        <v>0.598</v>
      </c>
      <c r="J8" s="12">
        <f>IF(I8="","",IF(NOT(ISNUMBER(I8)),"入力エラー：週次入力",B8-H8))</f>
        <v>541190</v>
      </c>
      <c r="K8" t="inlineStr" s="5">
        <is>
          <t xml:space="preserve">基準作成中</t>
        </is>
      </c>
      <c r="L8" s="5"/>
      <c r="M8" t="inlineStr" s="5">
        <is>
          <t xml:space="preserve">基準作成中</t>
        </is>
      </c>
    </row>
    <row r="9">
      <c r="A9" t="inlineStr" s="4">
        <is>
          <t xml:space="preserve">第3週</t>
        </is>
      </c>
      <c r="B9" s="9">
        <v>920000</v>
      </c>
      <c r="C9" s="9">
        <v>276184</v>
      </c>
      <c r="D9" s="9">
        <v>18170</v>
      </c>
      <c r="E9" s="9">
        <v>21804</v>
      </c>
      <c r="F9" s="9">
        <v>32706</v>
      </c>
      <c r="G9" s="9">
        <v>14536</v>
      </c>
      <c r="H9" s="12">
        <f>IF(COUNTA(B9:G9)=0,"",IF(COUNT(B9:G9)&lt;&gt;6,"入力エラー：売上と費用をすべて入力",IF(OR(B9&lt;=0,MIN(C9:G9)&lt;0),"入力エラー：売上&gt;0・費用&gt;=0",SUM(C9:G9))))</f>
        <v>363400</v>
      </c>
      <c r="I9" s="11">
        <f>IF(H9="","",IF(OR(B9&lt;=0,NOT(ISNUMBER(H9))),"入力エラー：週次入力",(B9-H9)/B9))</f>
        <v>0.605</v>
      </c>
      <c r="J9" s="12">
        <f>IF(I9="","",IF(NOT(ISNUMBER(I9)),"入力エラー：週次入力",B9-H9))</f>
        <v>556600</v>
      </c>
      <c r="K9" t="inlineStr" s="5">
        <is>
          <t xml:space="preserve">基準作成中</t>
        </is>
      </c>
      <c r="L9" s="5"/>
      <c r="M9" t="inlineStr" s="5">
        <is>
          <t xml:space="preserve">基準作成中</t>
        </is>
      </c>
    </row>
    <row r="10">
      <c r="A10" t="inlineStr" s="4">
        <is>
          <t xml:space="preserve">第4週</t>
        </is>
      </c>
      <c r="B10" s="9">
        <v>890000</v>
      </c>
      <c r="C10" s="9">
        <v>278000</v>
      </c>
      <c r="D10" s="9">
        <v>18290</v>
      </c>
      <c r="E10" s="9">
        <v>21947</v>
      </c>
      <c r="F10" s="9">
        <v>32921</v>
      </c>
      <c r="G10" s="9">
        <v>14632</v>
      </c>
      <c r="H10" s="12">
        <f>IF(COUNTA(B10:G10)=0,"",IF(COUNT(B10:G10)&lt;&gt;6,"入力エラー：売上と費用をすべて入力",IF(OR(B10&lt;=0,MIN(C10:G10)&lt;0),"入力エラー：売上&gt;0・費用&gt;=0",SUM(C10:G10))))</f>
        <v>365790</v>
      </c>
      <c r="I10" s="11">
        <f>IF(H10="","",IF(OR(B10&lt;=0,NOT(ISNUMBER(H10))),"入力エラー：週次入力",(B10-H10)/B10))</f>
        <v>0.589</v>
      </c>
      <c r="J10" s="12">
        <f>IF(I10="","",IF(NOT(ISNUMBER(I10)),"入力エラー：週次入力",B10-H10))</f>
        <v>524210</v>
      </c>
      <c r="K10" t="inlineStr" s="5">
        <is>
          <t xml:space="preserve">基準作成中</t>
        </is>
      </c>
      <c r="L10" s="5"/>
      <c r="M10" t="inlineStr" s="5">
        <is>
          <t xml:space="preserve">基準作成中</t>
        </is>
      </c>
    </row>
    <row r="11">
      <c r="A11" t="inlineStr" s="4">
        <is>
          <t xml:space="preserve">第5週</t>
        </is>
      </c>
      <c r="B11" s="9">
        <v>940000</v>
      </c>
      <c r="C11" s="9">
        <v>278616</v>
      </c>
      <c r="D11" s="9">
        <v>18330</v>
      </c>
      <c r="E11" s="9">
        <v>21996</v>
      </c>
      <c r="F11" s="9">
        <v>32994</v>
      </c>
      <c r="G11" s="9">
        <v>14664</v>
      </c>
      <c r="H11" s="12">
        <f>IF(COUNTA(B11:G11)=0,"",IF(COUNT(B11:G11)&lt;&gt;6,"入力エラー：売上と費用をすべて入力",IF(OR(B11&lt;=0,MIN(C11:G11)&lt;0),"入力エラー：売上&gt;0・費用&gt;=0",SUM(C11:G11))))</f>
        <v>366600</v>
      </c>
      <c r="I11" s="11">
        <f>IF(H11="","",IF(OR(B11&lt;=0,NOT(ISNUMBER(H11))),"入力エラー：週次入力",(B11-H11)/B11))</f>
        <v>0.61</v>
      </c>
      <c r="J11" s="12">
        <f>IF(I11="","",IF(NOT(ISNUMBER(I11)),"入力エラー：週次入力",B11-H11))</f>
        <v>573400</v>
      </c>
      <c r="K11" t="inlineStr" s="5">
        <is>
          <t xml:space="preserve">基準作成中</t>
        </is>
      </c>
      <c r="L11" s="5"/>
      <c r="M11" t="inlineStr" s="5">
        <is>
          <t xml:space="preserve">基準作成中</t>
        </is>
      </c>
    </row>
    <row r="12">
      <c r="A12" t="inlineStr" s="4">
        <is>
          <t xml:space="preserve">第6週</t>
        </is>
      </c>
      <c r="B12" s="9">
        <v>915000</v>
      </c>
      <c r="C12" s="9">
        <v>280246</v>
      </c>
      <c r="D12" s="9">
        <v>18437</v>
      </c>
      <c r="E12" s="9">
        <v>22125</v>
      </c>
      <c r="F12" s="9">
        <v>33187</v>
      </c>
      <c r="G12" s="9">
        <v>14750</v>
      </c>
      <c r="H12" s="12">
        <f>IF(COUNTA(B12:G12)=0,"",IF(COUNT(B12:G12)&lt;&gt;6,"入力エラー：売上と費用をすべて入力",IF(OR(B12&lt;=0,MIN(C12:G12)&lt;0),"入力エラー：売上&gt;0・費用&gt;=0",SUM(C12:G12))))</f>
        <v>368745</v>
      </c>
      <c r="I12" s="11">
        <f>IF(H12="","",IF(OR(B12&lt;=0,NOT(ISNUMBER(H12))),"入力エラー：週次入力",(B12-H12)/B12))</f>
        <v>0.597</v>
      </c>
      <c r="J12" s="12">
        <f>IF(I12="","",IF(NOT(ISNUMBER(I12)),"入力エラー：週次入力",B12-H12))</f>
        <v>546255</v>
      </c>
      <c r="K12" t="inlineStr" s="5">
        <is>
          <t xml:space="preserve">基準作成中</t>
        </is>
      </c>
      <c r="L12" s="5"/>
      <c r="M12" t="inlineStr" s="5">
        <is>
          <t xml:space="preserve">基準作成中</t>
        </is>
      </c>
    </row>
    <row r="13">
      <c r="A13" t="inlineStr" s="4">
        <is>
          <t xml:space="preserve">第7週</t>
        </is>
      </c>
      <c r="B13" s="9">
        <v>930000</v>
      </c>
      <c r="C13" s="9">
        <v>279893</v>
      </c>
      <c r="D13" s="9">
        <v>18414</v>
      </c>
      <c r="E13" s="9">
        <v>22097</v>
      </c>
      <c r="F13" s="9">
        <v>33145</v>
      </c>
      <c r="G13" s="9">
        <v>14731</v>
      </c>
      <c r="H13" s="12">
        <f>IF(COUNTA(B13:G13)=0,"",IF(COUNT(B13:G13)&lt;&gt;6,"入力エラー：売上と費用をすべて入力",IF(OR(B13&lt;=0,MIN(C13:G13)&lt;0),"入力エラー：売上&gt;0・費用&gt;=0",SUM(C13:G13))))</f>
        <v>368280</v>
      </c>
      <c r="I13" s="11">
        <f>IF(H13="","",IF(OR(B13&lt;=0,NOT(ISNUMBER(H13))),"入力エラー：週次入力",(B13-H13)/B13))</f>
        <v>0.604</v>
      </c>
      <c r="J13" s="12">
        <f>IF(I13="","",IF(NOT(ISNUMBER(I13)),"入力エラー：週次入力",B13-H13))</f>
        <v>561720</v>
      </c>
      <c r="K13" t="inlineStr" s="5">
        <is>
          <t xml:space="preserve">基準作成中</t>
        </is>
      </c>
      <c r="L13" s="5"/>
      <c r="M13" t="inlineStr" s="5">
        <is>
          <t xml:space="preserve">基準作成中</t>
        </is>
      </c>
    </row>
    <row r="14">
      <c r="A14" t="inlineStr" s="4">
        <is>
          <t xml:space="preserve">第8週</t>
        </is>
      </c>
      <c r="B14" s="9">
        <v>925000</v>
      </c>
      <c r="C14" s="9">
        <v>280497</v>
      </c>
      <c r="D14" s="9">
        <v>18454</v>
      </c>
      <c r="E14" s="9">
        <v>22144</v>
      </c>
      <c r="F14" s="9">
        <v>33217</v>
      </c>
      <c r="G14" s="9">
        <v>14763</v>
      </c>
      <c r="H14" s="12">
        <f>IF(COUNTA(B14:G14)=0,"",IF(COUNT(B14:G14)&lt;&gt;6,"入力エラー：売上と費用をすべて入力",IF(OR(B14&lt;=0,MIN(C14:G14)&lt;0),"入力エラー：売上&gt;0・費用&gt;=0",SUM(C14:G14))))</f>
        <v>369075</v>
      </c>
      <c r="I14" s="11">
        <f>IF(H14="","",IF(OR(B14&lt;=0,NOT(ISNUMBER(H14))),"入力エラー：週次入力",(B14-H14)/B14))</f>
        <v>0.601</v>
      </c>
      <c r="J14" s="12">
        <f>IF(I14="","",IF(NOT(ISNUMBER(I14)),"入力エラー：週次入力",B14-H14))</f>
        <v>555925</v>
      </c>
      <c r="K14" t="inlineStr" s="5">
        <is>
          <t xml:space="preserve">基準作成中</t>
        </is>
      </c>
      <c r="L14" s="5"/>
      <c r="M14" t="inlineStr" s="5">
        <is>
          <t xml:space="preserve">基準作成中</t>
        </is>
      </c>
    </row>
    <row r="15">
      <c r="A15" t="inlineStr" s="4">
        <is>
          <t xml:space="preserve">第9週</t>
        </is>
      </c>
      <c r="B15" s="9">
        <v>910000</v>
      </c>
      <c r="C15" s="9">
        <v>296005</v>
      </c>
      <c r="D15" s="9">
        <v>19474</v>
      </c>
      <c r="E15" s="9">
        <v>23369</v>
      </c>
      <c r="F15" s="9">
        <v>35053</v>
      </c>
      <c r="G15" s="9">
        <v>15579</v>
      </c>
      <c r="H15" s="12">
        <f>IF(COUNTA(B15:G15)=0,"",IF(COUNT(B15:G15)&lt;&gt;6,"入力エラー：売上と費用をすべて入力",IF(OR(B15&lt;=0,MIN(C15:G15)&lt;0),"入力エラー：売上&gt;0・費用&gt;=0",SUM(C15:G15))))</f>
        <v>389480</v>
      </c>
      <c r="I15" s="11">
        <f>IF(H15="","",IF(OR(B15&lt;=0,NOT(ISNUMBER(H15))),"入力エラー：週次入力",(B15-H15)/B15))</f>
        <v>0.572</v>
      </c>
      <c r="J15" s="12">
        <f>IF(I15="","",IF(NOT(ISNUMBER(I15)),"入力エラー：週次入力",B15-H15))</f>
        <v>520520</v>
      </c>
      <c r="K15" t="inlineStr" s="5">
        <is>
          <t xml:space="preserve">基準作成中</t>
        </is>
      </c>
      <c r="L15" s="5"/>
      <c r="M15" t="inlineStr" s="5">
        <is>
          <t xml:space="preserve">基準作成中</t>
        </is>
      </c>
    </row>
    <row r="16">
      <c r="A16" t="inlineStr" s="4">
        <is>
          <t xml:space="preserve">第10週</t>
        </is>
      </c>
      <c r="B16" s="9">
        <v>895000</v>
      </c>
      <c r="C16" s="9">
        <v>293846</v>
      </c>
      <c r="D16" s="9">
        <v>19332</v>
      </c>
      <c r="E16" s="9">
        <v>23198</v>
      </c>
      <c r="F16" s="9">
        <v>34798</v>
      </c>
      <c r="G16" s="9">
        <v>15466</v>
      </c>
      <c r="H16" s="12">
        <f>IF(COUNTA(B16:G16)=0,"",IF(COUNT(B16:G16)&lt;&gt;6,"入力エラー：売上と費用をすべて入力",IF(OR(B16&lt;=0,MIN(C16:G16)&lt;0),"入力エラー：売上&gt;0・費用&gt;=0",SUM(C16:G16))))</f>
        <v>386640</v>
      </c>
      <c r="I16" s="11">
        <f>IF(H16="","",IF(OR(B16&lt;=0,NOT(ISNUMBER(H16))),"入力エラー：週次入力",(B16-H16)/B16))</f>
        <v>0.568</v>
      </c>
      <c r="J16" s="12">
        <f>IF(I16="","",IF(NOT(ISNUMBER(I16)),"入力エラー：週次入力",B16-H16))</f>
        <v>508360</v>
      </c>
      <c r="K16" t="inlineStr" s="5">
        <is>
          <t xml:space="preserve">基準作成中</t>
        </is>
      </c>
      <c r="L16" s="5"/>
      <c r="M16" t="inlineStr" s="5">
        <is>
          <t xml:space="preserve">基準作成中</t>
        </is>
      </c>
    </row>
    <row r="17">
      <c r="A17" t="inlineStr" s="4">
        <is>
          <t xml:space="preserve">第11週</t>
        </is>
      </c>
      <c r="B17" s="9">
        <v>905000</v>
      </c>
      <c r="C17" s="9">
        <v>299881</v>
      </c>
      <c r="D17" s="9">
        <v>19729</v>
      </c>
      <c r="E17" s="9">
        <v>23675</v>
      </c>
      <c r="F17" s="9">
        <v>35512</v>
      </c>
      <c r="G17" s="9">
        <v>15783</v>
      </c>
      <c r="H17" s="12">
        <f>IF(COUNTA(B17:G17)=0,"",IF(COUNT(B17:G17)&lt;&gt;6,"入力エラー：売上と費用をすべて入力",IF(OR(B17&lt;=0,MIN(C17:G17)&lt;0),"入力エラー：売上&gt;0・費用&gt;=0",SUM(C17:G17))))</f>
        <v>394580</v>
      </c>
      <c r="I17" s="11">
        <f>IF(H17="","",IF(OR(B17&lt;=0,NOT(ISNUMBER(H17))),"入力エラー：週次入力",(B17-H17)/B17))</f>
        <v>0.564</v>
      </c>
      <c r="J17" s="12">
        <f>IF(I17="","",IF(NOT(ISNUMBER(I17)),"入力エラー：週次入力",B17-H17))</f>
        <v>510420</v>
      </c>
      <c r="K17" t="inlineStr" s="5">
        <is>
          <t xml:space="preserve">基準作成中</t>
        </is>
      </c>
      <c r="L17" s="5"/>
      <c r="M17" t="inlineStr" s="5">
        <is>
          <t xml:space="preserve">基準作成中</t>
        </is>
      </c>
    </row>
    <row r="18">
      <c r="A18" t="inlineStr" s="4">
        <is>
          <t xml:space="preserve">第12週</t>
        </is>
      </c>
      <c r="B18" s="9">
        <v>900000</v>
      </c>
      <c r="C18" s="9">
        <v>296172</v>
      </c>
      <c r="D18" s="9">
        <v>19485</v>
      </c>
      <c r="E18" s="9">
        <v>23382</v>
      </c>
      <c r="F18" s="9">
        <v>35073</v>
      </c>
      <c r="G18" s="9">
        <v>15588</v>
      </c>
      <c r="H18" s="12">
        <f>IF(COUNTA(B18:G18)=0,"",IF(COUNT(B18:G18)&lt;&gt;6,"入力エラー：売上と費用をすべて入力",IF(OR(B18&lt;=0,MIN(C18:G18)&lt;0),"入力エラー：売上&gt;0・費用&gt;=0",SUM(C18:G18))))</f>
        <v>389700</v>
      </c>
      <c r="I18" s="11">
        <f>IF(H18="","",IF(OR(B18&lt;=0,NOT(ISNUMBER(H18))),"入力エラー：週次入力",(B18-H18)/B18))</f>
        <v>0.567</v>
      </c>
      <c r="J18" s="12">
        <f>IF(I18="","",IF(NOT(ISNUMBER(I18)),"入力エラー：週次入力",B18-H18))</f>
        <v>510300</v>
      </c>
      <c r="K18" s="11">
        <f>IF(I18="","",IF(COUNT(I7:I17)&lt;&gt;11,"基準作成中",AVERAGE(I7:I17)))</f>
        <v>0.5918181818181818</v>
      </c>
      <c r="L18" s="11">
        <f>IF(OR(I18="",NOT(ISNUMBER(I18)),NOT(ISNUMBER(K18))),"",I18-K18)</f>
        <v>-0.02481818181818185</v>
      </c>
      <c r="M18" t="str" s="5">
        <f>IF(I18="","",IF(NOT(ISNUMBER(K18)),"基準作成中",IF(OR($B$4&lt;=0,$B$5&lt;=0,$B$4&gt;=$B$5,$B$5&gt;=1),"入力エラー：アラート率",IF(NOT(ISNUMBER(L18)),"入力エラー：平均との差",IF(L18&lt;=-$B$5,"赤",IF(L18&lt;=-$B$4,"黄","緑"))))))</f>
        <v>黄</v>
      </c>
    </row>
    <row r="19">
      <c r="A19" t="inlineStr" s="4">
        <is>
          <t xml:space="preserve">第13週</t>
        </is>
      </c>
      <c r="B19" s="9"/>
      <c r="C19" s="9"/>
      <c r="D19" s="9"/>
      <c r="E19" s="9"/>
      <c r="F19" s="9"/>
      <c r="G19" s="9"/>
      <c r="H19" t="str" s="12">
        <f>IF(COUNTA(B19:G19)=0,"",IF(COUNT(B19:G19)&lt;&gt;6,"入力エラー：売上と費用をすべて入力",IF(OR(B19&lt;=0,MIN(C19:G19)&lt;0),"入力エラー：売上&gt;0・費用&gt;=0",SUM(C19:G19))))</f>
        <v/>
      </c>
      <c r="I19" t="str" s="11">
        <f>IF(H19="","",IF(OR(B19&lt;=0,NOT(ISNUMBER(H19))),"入力エラー：週次入力",(B19-H19)/B19))</f>
        <v/>
      </c>
      <c r="J19" t="str" s="12">
        <f>IF(I19="","",IF(NOT(ISNUMBER(I19)),"入力エラー：週次入力",B19-H19))</f>
        <v/>
      </c>
      <c r="K19" t="str" s="11">
        <f>IF(I19="","",IF(COUNT(I8:I18)&lt;&gt;11,"基準作成中",AVERAGE(I8:I18)))</f>
        <v/>
      </c>
      <c r="L19" t="str" s="11">
        <f>IF(OR(I19="",NOT(ISNUMBER(I19)),NOT(ISNUMBER(K19))),"",I19-K19)</f>
        <v/>
      </c>
      <c r="M19" t="str" s="5">
        <f>IF(I19="","",IF(NOT(ISNUMBER(K19)),"基準作成中",IF(OR($B$4&lt;=0,$B$5&lt;=0,$B$4&gt;=$B$5,$B$5&gt;=1),"入力エラー：アラート率",IF(NOT(ISNUMBER(L19)),"入力エラー：平均との差",IF(L19&lt;=-$B$5,"赤",IF(L19&lt;=-$B$4,"黄","緑"))))))</f>
        <v/>
      </c>
    </row>
    <row r="20">
      <c r="A20" t="inlineStr" s="4">
        <is>
          <t xml:space="preserve">第14週</t>
        </is>
      </c>
      <c r="B20" s="9"/>
      <c r="C20" s="9"/>
      <c r="D20" s="9"/>
      <c r="E20" s="9"/>
      <c r="F20" s="9"/>
      <c r="G20" s="9"/>
      <c r="H20" t="str" s="12">
        <f>IF(COUNTA(B20:G20)=0,"",IF(COUNT(B20:G20)&lt;&gt;6,"入力エラー：売上と費用をすべて入力",IF(OR(B20&lt;=0,MIN(C20:G20)&lt;0),"入力エラー：売上&gt;0・費用&gt;=0",SUM(C20:G20))))</f>
        <v/>
      </c>
      <c r="I20" t="str" s="11">
        <f>IF(H20="","",IF(OR(B20&lt;=0,NOT(ISNUMBER(H20))),"入力エラー：週次入力",(B20-H20)/B20))</f>
        <v/>
      </c>
      <c r="J20" t="str" s="12">
        <f>IF(I20="","",IF(NOT(ISNUMBER(I20)),"入力エラー：週次入力",B20-H20))</f>
        <v/>
      </c>
      <c r="K20" t="str" s="11">
        <f>IF(I20="","",IF(COUNT(I9:I19)&lt;&gt;11,"基準作成中",AVERAGE(I9:I19)))</f>
        <v/>
      </c>
      <c r="L20" t="str" s="11">
        <f>IF(OR(I20="",NOT(ISNUMBER(I20)),NOT(ISNUMBER(K20))),"",I20-K20)</f>
        <v/>
      </c>
      <c r="M20" t="str" s="5">
        <f>IF(I20="","",IF(NOT(ISNUMBER(K20)),"基準作成中",IF(OR($B$4&lt;=0,$B$5&lt;=0,$B$4&gt;=$B$5,$B$5&gt;=1),"入力エラー：アラート率",IF(NOT(ISNUMBER(L20)),"入力エラー：平均との差",IF(L20&lt;=-$B$5,"赤",IF(L20&lt;=-$B$4,"黄","緑"))))))</f>
        <v/>
      </c>
    </row>
    <row r="21">
      <c r="A21" t="inlineStr" s="4">
        <is>
          <t xml:space="preserve">第15週</t>
        </is>
      </c>
      <c r="B21" s="9"/>
      <c r="C21" s="9"/>
      <c r="D21" s="9"/>
      <c r="E21" s="9"/>
      <c r="F21" s="9"/>
      <c r="G21" s="9"/>
      <c r="H21" t="str" s="12">
        <f>IF(COUNTA(B21:G21)=0,"",IF(COUNT(B21:G21)&lt;&gt;6,"入力エラー：売上と費用をすべて入力",IF(OR(B21&lt;=0,MIN(C21:G21)&lt;0),"入力エラー：売上&gt;0・費用&gt;=0",SUM(C21:G21))))</f>
        <v/>
      </c>
      <c r="I21" t="str" s="11">
        <f>IF(H21="","",IF(OR(B21&lt;=0,NOT(ISNUMBER(H21))),"入力エラー：週次入力",(B21-H21)/B21))</f>
        <v/>
      </c>
      <c r="J21" t="str" s="12">
        <f>IF(I21="","",IF(NOT(ISNUMBER(I21)),"入力エラー：週次入力",B21-H21))</f>
        <v/>
      </c>
      <c r="K21" t="str" s="11">
        <f>IF(I21="","",IF(COUNT(I10:I20)&lt;&gt;11,"基準作成中",AVERAGE(I10:I20)))</f>
        <v/>
      </c>
      <c r="L21" t="str" s="11">
        <f>IF(OR(I21="",NOT(ISNUMBER(I21)),NOT(ISNUMBER(K21))),"",I21-K21)</f>
        <v/>
      </c>
      <c r="M21" t="str" s="5">
        <f>IF(I21="","",IF(NOT(ISNUMBER(K21)),"基準作成中",IF(OR($B$4&lt;=0,$B$5&lt;=0,$B$4&gt;=$B$5,$B$5&gt;=1),"入力エラー：アラート率",IF(NOT(ISNUMBER(L21)),"入力エラー：平均との差",IF(L21&lt;=-$B$5,"赤",IF(L21&lt;=-$B$4,"黄","緑"))))))</f>
        <v/>
      </c>
    </row>
    <row r="22">
      <c r="A22" t="inlineStr" s="4">
        <is>
          <t xml:space="preserve">第16週</t>
        </is>
      </c>
      <c r="B22" s="9"/>
      <c r="C22" s="9"/>
      <c r="D22" s="9"/>
      <c r="E22" s="9"/>
      <c r="F22" s="9"/>
      <c r="G22" s="9"/>
      <c r="H22" t="str" s="12">
        <f>IF(COUNTA(B22:G22)=0,"",IF(COUNT(B22:G22)&lt;&gt;6,"入力エラー：売上と費用をすべて入力",IF(OR(B22&lt;=0,MIN(C22:G22)&lt;0),"入力エラー：売上&gt;0・費用&gt;=0",SUM(C22:G22))))</f>
        <v/>
      </c>
      <c r="I22" t="str" s="11">
        <f>IF(H22="","",IF(OR(B22&lt;=0,NOT(ISNUMBER(H22))),"入力エラー：週次入力",(B22-H22)/B22))</f>
        <v/>
      </c>
      <c r="J22" t="str" s="12">
        <f>IF(I22="","",IF(NOT(ISNUMBER(I22)),"入力エラー：週次入力",B22-H22))</f>
        <v/>
      </c>
      <c r="K22" t="str" s="11">
        <f>IF(I22="","",IF(COUNT(I11:I21)&lt;&gt;11,"基準作成中",AVERAGE(I11:I21)))</f>
        <v/>
      </c>
      <c r="L22" t="str" s="11">
        <f>IF(OR(I22="",NOT(ISNUMBER(I22)),NOT(ISNUMBER(K22))),"",I22-K22)</f>
        <v/>
      </c>
      <c r="M22" t="str" s="5">
        <f>IF(I22="","",IF(NOT(ISNUMBER(K22)),"基準作成中",IF(OR($B$4&lt;=0,$B$5&lt;=0,$B$4&gt;=$B$5,$B$5&gt;=1),"入力エラー：アラート率",IF(NOT(ISNUMBER(L22)),"入力エラー：平均との差",IF(L22&lt;=-$B$5,"赤",IF(L22&lt;=-$B$4,"黄","緑"))))))</f>
        <v/>
      </c>
    </row>
    <row r="23">
      <c r="A23" t="inlineStr" s="4">
        <is>
          <t xml:space="preserve">第17週</t>
        </is>
      </c>
      <c r="B23" s="9"/>
      <c r="C23" s="9"/>
      <c r="D23" s="9"/>
      <c r="E23" s="9"/>
      <c r="F23" s="9"/>
      <c r="G23" s="9"/>
      <c r="H23" t="str" s="12">
        <f>IF(COUNTA(B23:G23)=0,"",IF(COUNT(B23:G23)&lt;&gt;6,"入力エラー：売上と費用をすべて入力",IF(OR(B23&lt;=0,MIN(C23:G23)&lt;0),"入力エラー：売上&gt;0・費用&gt;=0",SUM(C23:G23))))</f>
        <v/>
      </c>
      <c r="I23" t="str" s="11">
        <f>IF(H23="","",IF(OR(B23&lt;=0,NOT(ISNUMBER(H23))),"入力エラー：週次入力",(B23-H23)/B23))</f>
        <v/>
      </c>
      <c r="J23" t="str" s="12">
        <f>IF(I23="","",IF(NOT(ISNUMBER(I23)),"入力エラー：週次入力",B23-H23))</f>
        <v/>
      </c>
      <c r="K23" t="str" s="11">
        <f>IF(I23="","",IF(COUNT(I12:I22)&lt;&gt;11,"基準作成中",AVERAGE(I12:I22)))</f>
        <v/>
      </c>
      <c r="L23" t="str" s="11">
        <f>IF(OR(I23="",NOT(ISNUMBER(I23)),NOT(ISNUMBER(K23))),"",I23-K23)</f>
        <v/>
      </c>
      <c r="M23" t="str" s="5">
        <f>IF(I23="","",IF(NOT(ISNUMBER(K23)),"基準作成中",IF(OR($B$4&lt;=0,$B$5&lt;=0,$B$4&gt;=$B$5,$B$5&gt;=1),"入力エラー：アラート率",IF(NOT(ISNUMBER(L23)),"入力エラー：平均との差",IF(L23&lt;=-$B$5,"赤",IF(L23&lt;=-$B$4,"黄","緑"))))))</f>
        <v/>
      </c>
    </row>
    <row r="24">
      <c r="A24" t="inlineStr" s="4">
        <is>
          <t xml:space="preserve">第18週</t>
        </is>
      </c>
      <c r="B24" s="9"/>
      <c r="C24" s="9"/>
      <c r="D24" s="9"/>
      <c r="E24" s="9"/>
      <c r="F24" s="9"/>
      <c r="G24" s="9"/>
      <c r="H24" t="str" s="12">
        <f>IF(COUNTA(B24:G24)=0,"",IF(COUNT(B24:G24)&lt;&gt;6,"入力エラー：売上と費用をすべて入力",IF(OR(B24&lt;=0,MIN(C24:G24)&lt;0),"入力エラー：売上&gt;0・費用&gt;=0",SUM(C24:G24))))</f>
        <v/>
      </c>
      <c r="I24" t="str" s="11">
        <f>IF(H24="","",IF(OR(B24&lt;=0,NOT(ISNUMBER(H24))),"入力エラー：週次入力",(B24-H24)/B24))</f>
        <v/>
      </c>
      <c r="J24" t="str" s="12">
        <f>IF(I24="","",IF(NOT(ISNUMBER(I24)),"入力エラー：週次入力",B24-H24))</f>
        <v/>
      </c>
      <c r="K24" t="str" s="11">
        <f>IF(I24="","",IF(COUNT(I13:I23)&lt;&gt;11,"基準作成中",AVERAGE(I13:I23)))</f>
        <v/>
      </c>
      <c r="L24" t="str" s="11">
        <f>IF(OR(I24="",NOT(ISNUMBER(I24)),NOT(ISNUMBER(K24))),"",I24-K24)</f>
        <v/>
      </c>
      <c r="M24" t="str" s="5">
        <f>IF(I24="","",IF(NOT(ISNUMBER(K24)),"基準作成中",IF(OR($B$4&lt;=0,$B$5&lt;=0,$B$4&gt;=$B$5,$B$5&gt;=1),"入力エラー：アラート率",IF(NOT(ISNUMBER(L24)),"入力エラー：平均との差",IF(L24&lt;=-$B$5,"赤",IF(L24&lt;=-$B$4,"黄","緑"))))))</f>
        <v/>
      </c>
    </row>
    <row r="25">
      <c r="A25" t="inlineStr" s="4">
        <is>
          <t xml:space="preserve">第19週</t>
        </is>
      </c>
      <c r="B25" s="9"/>
      <c r="C25" s="9"/>
      <c r="D25" s="9"/>
      <c r="E25" s="9"/>
      <c r="F25" s="9"/>
      <c r="G25" s="9"/>
      <c r="H25" t="str" s="12">
        <f>IF(COUNTA(B25:G25)=0,"",IF(COUNT(B25:G25)&lt;&gt;6,"入力エラー：売上と費用をすべて入力",IF(OR(B25&lt;=0,MIN(C25:G25)&lt;0),"入力エラー：売上&gt;0・費用&gt;=0",SUM(C25:G25))))</f>
        <v/>
      </c>
      <c r="I25" t="str" s="11">
        <f>IF(H25="","",IF(OR(B25&lt;=0,NOT(ISNUMBER(H25))),"入力エラー：週次入力",(B25-H25)/B25))</f>
        <v/>
      </c>
      <c r="J25" t="str" s="12">
        <f>IF(I25="","",IF(NOT(ISNUMBER(I25)),"入力エラー：週次入力",B25-H25))</f>
        <v/>
      </c>
      <c r="K25" t="str" s="11">
        <f>IF(I25="","",IF(COUNT(I14:I24)&lt;&gt;11,"基準作成中",AVERAGE(I14:I24)))</f>
        <v/>
      </c>
      <c r="L25" t="str" s="11">
        <f>IF(OR(I25="",NOT(ISNUMBER(I25)),NOT(ISNUMBER(K25))),"",I25-K25)</f>
        <v/>
      </c>
      <c r="M25" t="str" s="5">
        <f>IF(I25="","",IF(NOT(ISNUMBER(K25)),"基準作成中",IF(OR($B$4&lt;=0,$B$5&lt;=0,$B$4&gt;=$B$5,$B$5&gt;=1),"入力エラー：アラート率",IF(NOT(ISNUMBER(L25)),"入力エラー：平均との差",IF(L25&lt;=-$B$5,"赤",IF(L25&lt;=-$B$4,"黄","緑"))))))</f>
        <v/>
      </c>
    </row>
    <row r="26">
      <c r="A26" t="inlineStr" s="4">
        <is>
          <t xml:space="preserve">第20週</t>
        </is>
      </c>
      <c r="B26" s="9"/>
      <c r="C26" s="9"/>
      <c r="D26" s="9"/>
      <c r="E26" s="9"/>
      <c r="F26" s="9"/>
      <c r="G26" s="9"/>
      <c r="H26" t="str" s="12">
        <f>IF(COUNTA(B26:G26)=0,"",IF(COUNT(B26:G26)&lt;&gt;6,"入力エラー：売上と費用をすべて入力",IF(OR(B26&lt;=0,MIN(C26:G26)&lt;0),"入力エラー：売上&gt;0・費用&gt;=0",SUM(C26:G26))))</f>
        <v/>
      </c>
      <c r="I26" t="str" s="11">
        <f>IF(H26="","",IF(OR(B26&lt;=0,NOT(ISNUMBER(H26))),"入力エラー：週次入力",(B26-H26)/B26))</f>
        <v/>
      </c>
      <c r="J26" t="str" s="12">
        <f>IF(I26="","",IF(NOT(ISNUMBER(I26)),"入力エラー：週次入力",B26-H26))</f>
        <v/>
      </c>
      <c r="K26" t="str" s="11">
        <f>IF(I26="","",IF(COUNT(I15:I25)&lt;&gt;11,"基準作成中",AVERAGE(I15:I25)))</f>
        <v/>
      </c>
      <c r="L26" t="str" s="11">
        <f>IF(OR(I26="",NOT(ISNUMBER(I26)),NOT(ISNUMBER(K26))),"",I26-K26)</f>
        <v/>
      </c>
      <c r="M26" t="str" s="5">
        <f>IF(I26="","",IF(NOT(ISNUMBER(K26)),"基準作成中",IF(OR($B$4&lt;=0,$B$5&lt;=0,$B$4&gt;=$B$5,$B$5&gt;=1),"入力エラー：アラート率",IF(NOT(ISNUMBER(L26)),"入力エラー：平均との差",IF(L26&lt;=-$B$5,"赤",IF(L26&lt;=-$B$4,"黄","緑"))))))</f>
        <v/>
      </c>
    </row>
    <row r="27">
      <c r="A27" t="inlineStr" s="4">
        <is>
          <t xml:space="preserve">第21週</t>
        </is>
      </c>
      <c r="B27" s="9"/>
      <c r="C27" s="9"/>
      <c r="D27" s="9"/>
      <c r="E27" s="9"/>
      <c r="F27" s="9"/>
      <c r="G27" s="9"/>
      <c r="H27" t="str" s="12">
        <f>IF(COUNTA(B27:G27)=0,"",IF(COUNT(B27:G27)&lt;&gt;6,"入力エラー：売上と費用をすべて入力",IF(OR(B27&lt;=0,MIN(C27:G27)&lt;0),"入力エラー：売上&gt;0・費用&gt;=0",SUM(C27:G27))))</f>
        <v/>
      </c>
      <c r="I27" t="str" s="11">
        <f>IF(H27="","",IF(OR(B27&lt;=0,NOT(ISNUMBER(H27))),"入力エラー：週次入力",(B27-H27)/B27))</f>
        <v/>
      </c>
      <c r="J27" t="str" s="12">
        <f>IF(I27="","",IF(NOT(ISNUMBER(I27)),"入力エラー：週次入力",B27-H27))</f>
        <v/>
      </c>
      <c r="K27" t="str" s="11">
        <f>IF(I27="","",IF(COUNT(I16:I26)&lt;&gt;11,"基準作成中",AVERAGE(I16:I26)))</f>
        <v/>
      </c>
      <c r="L27" t="str" s="11">
        <f>IF(OR(I27="",NOT(ISNUMBER(I27)),NOT(ISNUMBER(K27))),"",I27-K27)</f>
        <v/>
      </c>
      <c r="M27" t="str" s="5">
        <f>IF(I27="","",IF(NOT(ISNUMBER(K27)),"基準作成中",IF(OR($B$4&lt;=0,$B$5&lt;=0,$B$4&gt;=$B$5,$B$5&gt;=1),"入力エラー：アラート率",IF(NOT(ISNUMBER(L27)),"入力エラー：平均との差",IF(L27&lt;=-$B$5,"赤",IF(L27&lt;=-$B$4,"黄","緑"))))))</f>
        <v/>
      </c>
    </row>
    <row r="28">
      <c r="A28" t="inlineStr" s="4">
        <is>
          <t xml:space="preserve">第22週</t>
        </is>
      </c>
      <c r="B28" s="9"/>
      <c r="C28" s="9"/>
      <c r="D28" s="9"/>
      <c r="E28" s="9"/>
      <c r="F28" s="9"/>
      <c r="G28" s="9"/>
      <c r="H28" t="str" s="12">
        <f>IF(COUNTA(B28:G28)=0,"",IF(COUNT(B28:G28)&lt;&gt;6,"入力エラー：売上と費用をすべて入力",IF(OR(B28&lt;=0,MIN(C28:G28)&lt;0),"入力エラー：売上&gt;0・費用&gt;=0",SUM(C28:G28))))</f>
        <v/>
      </c>
      <c r="I28" t="str" s="11">
        <f>IF(H28="","",IF(OR(B28&lt;=0,NOT(ISNUMBER(H28))),"入力エラー：週次入力",(B28-H28)/B28))</f>
        <v/>
      </c>
      <c r="J28" t="str" s="12">
        <f>IF(I28="","",IF(NOT(ISNUMBER(I28)),"入力エラー：週次入力",B28-H28))</f>
        <v/>
      </c>
      <c r="K28" t="str" s="11">
        <f>IF(I28="","",IF(COUNT(I17:I27)&lt;&gt;11,"基準作成中",AVERAGE(I17:I27)))</f>
        <v/>
      </c>
      <c r="L28" t="str" s="11">
        <f>IF(OR(I28="",NOT(ISNUMBER(I28)),NOT(ISNUMBER(K28))),"",I28-K28)</f>
        <v/>
      </c>
      <c r="M28" t="str" s="5">
        <f>IF(I28="","",IF(NOT(ISNUMBER(K28)),"基準作成中",IF(OR($B$4&lt;=0,$B$5&lt;=0,$B$4&gt;=$B$5,$B$5&gt;=1),"入力エラー：アラート率",IF(NOT(ISNUMBER(L28)),"入力エラー：平均との差",IF(L28&lt;=-$B$5,"赤",IF(L28&lt;=-$B$4,"黄","緑"))))))</f>
        <v/>
      </c>
    </row>
    <row r="29">
      <c r="A29" t="inlineStr" s="4">
        <is>
          <t xml:space="preserve">第23週</t>
        </is>
      </c>
      <c r="B29" s="9"/>
      <c r="C29" s="9"/>
      <c r="D29" s="9"/>
      <c r="E29" s="9"/>
      <c r="F29" s="9"/>
      <c r="G29" s="9"/>
      <c r="H29" t="str" s="12">
        <f>IF(COUNTA(B29:G29)=0,"",IF(COUNT(B29:G29)&lt;&gt;6,"入力エラー：売上と費用をすべて入力",IF(OR(B29&lt;=0,MIN(C29:G29)&lt;0),"入力エラー：売上&gt;0・費用&gt;=0",SUM(C29:G29))))</f>
        <v/>
      </c>
      <c r="I29" t="str" s="11">
        <f>IF(H29="","",IF(OR(B29&lt;=0,NOT(ISNUMBER(H29))),"入力エラー：週次入力",(B29-H29)/B29))</f>
        <v/>
      </c>
      <c r="J29" t="str" s="12">
        <f>IF(I29="","",IF(NOT(ISNUMBER(I29)),"入力エラー：週次入力",B29-H29))</f>
        <v/>
      </c>
      <c r="K29" t="str" s="11">
        <f>IF(I29="","",IF(COUNT(I18:I28)&lt;&gt;11,"基準作成中",AVERAGE(I18:I28)))</f>
        <v/>
      </c>
      <c r="L29" t="str" s="11">
        <f>IF(OR(I29="",NOT(ISNUMBER(I29)),NOT(ISNUMBER(K29))),"",I29-K29)</f>
        <v/>
      </c>
      <c r="M29" t="str" s="5">
        <f>IF(I29="","",IF(NOT(ISNUMBER(K29)),"基準作成中",IF(OR($B$4&lt;=0,$B$5&lt;=0,$B$4&gt;=$B$5,$B$5&gt;=1),"入力エラー：アラート率",IF(NOT(ISNUMBER(L29)),"入力エラー：平均との差",IF(L29&lt;=-$B$5,"赤",IF(L29&lt;=-$B$4,"黄","緑"))))))</f>
        <v/>
      </c>
    </row>
    <row r="30">
      <c r="A30" t="inlineStr" s="4">
        <is>
          <t xml:space="preserve">第24週</t>
        </is>
      </c>
      <c r="B30" s="9"/>
      <c r="C30" s="9"/>
      <c r="D30" s="9"/>
      <c r="E30" s="9"/>
      <c r="F30" s="9"/>
      <c r="G30" s="9"/>
      <c r="H30" t="str" s="12">
        <f>IF(COUNTA(B30:G30)=0,"",IF(COUNT(B30:G30)&lt;&gt;6,"入力エラー：売上と費用をすべて入力",IF(OR(B30&lt;=0,MIN(C30:G30)&lt;0),"入力エラー：売上&gt;0・費用&gt;=0",SUM(C30:G30))))</f>
        <v/>
      </c>
      <c r="I30" t="str" s="11">
        <f>IF(H30="","",IF(OR(B30&lt;=0,NOT(ISNUMBER(H30))),"入力エラー：週次入力",(B30-H30)/B30))</f>
        <v/>
      </c>
      <c r="J30" t="str" s="12">
        <f>IF(I30="","",IF(NOT(ISNUMBER(I30)),"入力エラー：週次入力",B30-H30))</f>
        <v/>
      </c>
      <c r="K30" t="str" s="11">
        <f>IF(I30="","",IF(COUNT(I19:I29)&lt;&gt;11,"基準作成中",AVERAGE(I19:I29)))</f>
        <v/>
      </c>
      <c r="L30" t="str" s="11">
        <f>IF(OR(I30="",NOT(ISNUMBER(I30)),NOT(ISNUMBER(K30))),"",I30-K30)</f>
        <v/>
      </c>
      <c r="M30" t="str" s="5">
        <f>IF(I30="","",IF(NOT(ISNUMBER(K30)),"基準作成中",IF(OR($B$4&lt;=0,$B$5&lt;=0,$B$4&gt;=$B$5,$B$5&gt;=1),"入力エラー：アラート率",IF(NOT(ISNUMBER(L30)),"入力エラー：平均との差",IF(L30&lt;=-$B$5,"赤",IF(L30&lt;=-$B$4,"黄","緑"))))))</f>
        <v/>
      </c>
    </row>
    <row r="31">
      <c r="A31" t="inlineStr" s="4">
        <is>
          <t xml:space="preserve">第25週</t>
        </is>
      </c>
      <c r="B31" s="9"/>
      <c r="C31" s="9"/>
      <c r="D31" s="9"/>
      <c r="E31" s="9"/>
      <c r="F31" s="9"/>
      <c r="G31" s="9"/>
      <c r="H31" t="str" s="12">
        <f>IF(COUNTA(B31:G31)=0,"",IF(COUNT(B31:G31)&lt;&gt;6,"入力エラー：売上と費用をすべて入力",IF(OR(B31&lt;=0,MIN(C31:G31)&lt;0),"入力エラー：売上&gt;0・費用&gt;=0",SUM(C31:G31))))</f>
        <v/>
      </c>
      <c r="I31" t="str" s="11">
        <f>IF(H31="","",IF(OR(B31&lt;=0,NOT(ISNUMBER(H31))),"入力エラー：週次入力",(B31-H31)/B31))</f>
        <v/>
      </c>
      <c r="J31" t="str" s="12">
        <f>IF(I31="","",IF(NOT(ISNUMBER(I31)),"入力エラー：週次入力",B31-H31))</f>
        <v/>
      </c>
      <c r="K31" t="str" s="11">
        <f>IF(I31="","",IF(COUNT(I20:I30)&lt;&gt;11,"基準作成中",AVERAGE(I20:I30)))</f>
        <v/>
      </c>
      <c r="L31" t="str" s="11">
        <f>IF(OR(I31="",NOT(ISNUMBER(I31)),NOT(ISNUMBER(K31))),"",I31-K31)</f>
        <v/>
      </c>
      <c r="M31" t="str" s="5">
        <f>IF(I31="","",IF(NOT(ISNUMBER(K31)),"基準作成中",IF(OR($B$4&lt;=0,$B$5&lt;=0,$B$4&gt;=$B$5,$B$5&gt;=1),"入力エラー：アラート率",IF(NOT(ISNUMBER(L31)),"入力エラー：平均との差",IF(L31&lt;=-$B$5,"赤",IF(L31&lt;=-$B$4,"黄","緑"))))))</f>
        <v/>
      </c>
    </row>
    <row r="32">
      <c r="A32" t="inlineStr" s="4">
        <is>
          <t xml:space="preserve">第26週</t>
        </is>
      </c>
      <c r="B32" s="9"/>
      <c r="C32" s="9"/>
      <c r="D32" s="9"/>
      <c r="E32" s="9"/>
      <c r="F32" s="9"/>
      <c r="G32" s="9"/>
      <c r="H32" t="str" s="12">
        <f>IF(COUNTA(B32:G32)=0,"",IF(COUNT(B32:G32)&lt;&gt;6,"入力エラー：売上と費用をすべて入力",IF(OR(B32&lt;=0,MIN(C32:G32)&lt;0),"入力エラー：売上&gt;0・費用&gt;=0",SUM(C32:G32))))</f>
        <v/>
      </c>
      <c r="I32" t="str" s="11">
        <f>IF(H32="","",IF(OR(B32&lt;=0,NOT(ISNUMBER(H32))),"入力エラー：週次入力",(B32-H32)/B32))</f>
        <v/>
      </c>
      <c r="J32" t="str" s="12">
        <f>IF(I32="","",IF(NOT(ISNUMBER(I32)),"入力エラー：週次入力",B32-H32))</f>
        <v/>
      </c>
      <c r="K32" t="str" s="11">
        <f>IF(I32="","",IF(COUNT(I21:I31)&lt;&gt;11,"基準作成中",AVERAGE(I21:I31)))</f>
        <v/>
      </c>
      <c r="L32" t="str" s="11">
        <f>IF(OR(I32="",NOT(ISNUMBER(I32)),NOT(ISNUMBER(K32))),"",I32-K32)</f>
        <v/>
      </c>
      <c r="M32" t="str" s="5">
        <f>IF(I32="","",IF(NOT(ISNUMBER(K32)),"基準作成中",IF(OR($B$4&lt;=0,$B$5&lt;=0,$B$4&gt;=$B$5,$B$5&gt;=1),"入力エラー：アラート率",IF(NOT(ISNUMBER(L32)),"入力エラー：平均との差",IF(L32&lt;=-$B$5,"赤",IF(L32&lt;=-$B$4,"黄","緑"))))))</f>
        <v/>
      </c>
    </row>
    <row r="33">
      <c r="A33" t="inlineStr" s="4">
        <is>
          <t xml:space="preserve">第27週</t>
        </is>
      </c>
      <c r="B33" s="9"/>
      <c r="C33" s="9"/>
      <c r="D33" s="9"/>
      <c r="E33" s="9"/>
      <c r="F33" s="9"/>
      <c r="G33" s="9"/>
      <c r="H33" t="str" s="12">
        <f>IF(COUNTA(B33:G33)=0,"",IF(COUNT(B33:G33)&lt;&gt;6,"入力エラー：売上と費用をすべて入力",IF(OR(B33&lt;=0,MIN(C33:G33)&lt;0),"入力エラー：売上&gt;0・費用&gt;=0",SUM(C33:G33))))</f>
        <v/>
      </c>
      <c r="I33" t="str" s="11">
        <f>IF(H33="","",IF(OR(B33&lt;=0,NOT(ISNUMBER(H33))),"入力エラー：週次入力",(B33-H33)/B33))</f>
        <v/>
      </c>
      <c r="J33" t="str" s="12">
        <f>IF(I33="","",IF(NOT(ISNUMBER(I33)),"入力エラー：週次入力",B33-H33))</f>
        <v/>
      </c>
      <c r="K33" t="str" s="11">
        <f>IF(I33="","",IF(COUNT(I22:I32)&lt;&gt;11,"基準作成中",AVERAGE(I22:I32)))</f>
        <v/>
      </c>
      <c r="L33" t="str" s="11">
        <f>IF(OR(I33="",NOT(ISNUMBER(I33)),NOT(ISNUMBER(K33))),"",I33-K33)</f>
        <v/>
      </c>
      <c r="M33" t="str" s="5">
        <f>IF(I33="","",IF(NOT(ISNUMBER(K33)),"基準作成中",IF(OR($B$4&lt;=0,$B$5&lt;=0,$B$4&gt;=$B$5,$B$5&gt;=1),"入力エラー：アラート率",IF(NOT(ISNUMBER(L33)),"入力エラー：平均との差",IF(L33&lt;=-$B$5,"赤",IF(L33&lt;=-$B$4,"黄","緑"))))))</f>
        <v/>
      </c>
    </row>
    <row r="34">
      <c r="A34" t="inlineStr" s="4">
        <is>
          <t xml:space="preserve">第28週</t>
        </is>
      </c>
      <c r="B34" s="9"/>
      <c r="C34" s="9"/>
      <c r="D34" s="9"/>
      <c r="E34" s="9"/>
      <c r="F34" s="9"/>
      <c r="G34" s="9"/>
      <c r="H34" t="str" s="12">
        <f>IF(COUNTA(B34:G34)=0,"",IF(COUNT(B34:G34)&lt;&gt;6,"入力エラー：売上と費用をすべて入力",IF(OR(B34&lt;=0,MIN(C34:G34)&lt;0),"入力エラー：売上&gt;0・費用&gt;=0",SUM(C34:G34))))</f>
        <v/>
      </c>
      <c r="I34" t="str" s="11">
        <f>IF(H34="","",IF(OR(B34&lt;=0,NOT(ISNUMBER(H34))),"入力エラー：週次入力",(B34-H34)/B34))</f>
        <v/>
      </c>
      <c r="J34" t="str" s="12">
        <f>IF(I34="","",IF(NOT(ISNUMBER(I34)),"入力エラー：週次入力",B34-H34))</f>
        <v/>
      </c>
      <c r="K34" t="str" s="11">
        <f>IF(I34="","",IF(COUNT(I23:I33)&lt;&gt;11,"基準作成中",AVERAGE(I23:I33)))</f>
        <v/>
      </c>
      <c r="L34" t="str" s="11">
        <f>IF(OR(I34="",NOT(ISNUMBER(I34)),NOT(ISNUMBER(K34))),"",I34-K34)</f>
        <v/>
      </c>
      <c r="M34" t="str" s="5">
        <f>IF(I34="","",IF(NOT(ISNUMBER(K34)),"基準作成中",IF(OR($B$4&lt;=0,$B$5&lt;=0,$B$4&gt;=$B$5,$B$5&gt;=1),"入力エラー：アラート率",IF(NOT(ISNUMBER(L34)),"入力エラー：平均との差",IF(L34&lt;=-$B$5,"赤",IF(L34&lt;=-$B$4,"黄","緑"))))))</f>
        <v/>
      </c>
    </row>
    <row r="35">
      <c r="A35" t="inlineStr" s="4">
        <is>
          <t xml:space="preserve">第29週</t>
        </is>
      </c>
      <c r="B35" s="9"/>
      <c r="C35" s="9"/>
      <c r="D35" s="9"/>
      <c r="E35" s="9"/>
      <c r="F35" s="9"/>
      <c r="G35" s="9"/>
      <c r="H35" t="str" s="12">
        <f>IF(COUNTA(B35:G35)=0,"",IF(COUNT(B35:G35)&lt;&gt;6,"入力エラー：売上と費用をすべて入力",IF(OR(B35&lt;=0,MIN(C35:G35)&lt;0),"入力エラー：売上&gt;0・費用&gt;=0",SUM(C35:G35))))</f>
        <v/>
      </c>
      <c r="I35" t="str" s="11">
        <f>IF(H35="","",IF(OR(B35&lt;=0,NOT(ISNUMBER(H35))),"入力エラー：週次入力",(B35-H35)/B35))</f>
        <v/>
      </c>
      <c r="J35" t="str" s="12">
        <f>IF(I35="","",IF(NOT(ISNUMBER(I35)),"入力エラー：週次入力",B35-H35))</f>
        <v/>
      </c>
      <c r="K35" t="str" s="11">
        <f>IF(I35="","",IF(COUNT(I24:I34)&lt;&gt;11,"基準作成中",AVERAGE(I24:I34)))</f>
        <v/>
      </c>
      <c r="L35" t="str" s="11">
        <f>IF(OR(I35="",NOT(ISNUMBER(I35)),NOT(ISNUMBER(K35))),"",I35-K35)</f>
        <v/>
      </c>
      <c r="M35" t="str" s="5">
        <f>IF(I35="","",IF(NOT(ISNUMBER(K35)),"基準作成中",IF(OR($B$4&lt;=0,$B$5&lt;=0,$B$4&gt;=$B$5,$B$5&gt;=1),"入力エラー：アラート率",IF(NOT(ISNUMBER(L35)),"入力エラー：平均との差",IF(L35&lt;=-$B$5,"赤",IF(L35&lt;=-$B$4,"黄","緑"))))))</f>
        <v/>
      </c>
    </row>
    <row r="36">
      <c r="A36" t="inlineStr" s="4">
        <is>
          <t xml:space="preserve">第30週</t>
        </is>
      </c>
      <c r="B36" s="9"/>
      <c r="C36" s="9"/>
      <c r="D36" s="9"/>
      <c r="E36" s="9"/>
      <c r="F36" s="9"/>
      <c r="G36" s="9"/>
      <c r="H36" t="str" s="12">
        <f>IF(COUNTA(B36:G36)=0,"",IF(COUNT(B36:G36)&lt;&gt;6,"入力エラー：売上と費用をすべて入力",IF(OR(B36&lt;=0,MIN(C36:G36)&lt;0),"入力エラー：売上&gt;0・費用&gt;=0",SUM(C36:G36))))</f>
        <v/>
      </c>
      <c r="I36" t="str" s="11">
        <f>IF(H36="","",IF(OR(B36&lt;=0,NOT(ISNUMBER(H36))),"入力エラー：週次入力",(B36-H36)/B36))</f>
        <v/>
      </c>
      <c r="J36" t="str" s="12">
        <f>IF(I36="","",IF(NOT(ISNUMBER(I36)),"入力エラー：週次入力",B36-H36))</f>
        <v/>
      </c>
      <c r="K36" t="str" s="11">
        <f>IF(I36="","",IF(COUNT(I25:I35)&lt;&gt;11,"基準作成中",AVERAGE(I25:I35)))</f>
        <v/>
      </c>
      <c r="L36" t="str" s="11">
        <f>IF(OR(I36="",NOT(ISNUMBER(I36)),NOT(ISNUMBER(K36))),"",I36-K36)</f>
        <v/>
      </c>
      <c r="M36" t="str" s="5">
        <f>IF(I36="","",IF(NOT(ISNUMBER(K36)),"基準作成中",IF(OR($B$4&lt;=0,$B$5&lt;=0,$B$4&gt;=$B$5,$B$5&gt;=1),"入力エラー：アラート率",IF(NOT(ISNUMBER(L36)),"入力エラー：平均との差",IF(L36&lt;=-$B$5,"赤",IF(L36&lt;=-$B$4,"黄","緑"))))))</f>
        <v/>
      </c>
    </row>
    <row r="37">
      <c r="A37" t="inlineStr" s="4">
        <is>
          <t xml:space="preserve">第31週</t>
        </is>
      </c>
      <c r="B37" s="9"/>
      <c r="C37" s="9"/>
      <c r="D37" s="9"/>
      <c r="E37" s="9"/>
      <c r="F37" s="9"/>
      <c r="G37" s="9"/>
      <c r="H37" t="str" s="12">
        <f>IF(COUNTA(B37:G37)=0,"",IF(COUNT(B37:G37)&lt;&gt;6,"入力エラー：売上と費用をすべて入力",IF(OR(B37&lt;=0,MIN(C37:G37)&lt;0),"入力エラー：売上&gt;0・費用&gt;=0",SUM(C37:G37))))</f>
        <v/>
      </c>
      <c r="I37" t="str" s="11">
        <f>IF(H37="","",IF(OR(B37&lt;=0,NOT(ISNUMBER(H37))),"入力エラー：週次入力",(B37-H37)/B37))</f>
        <v/>
      </c>
      <c r="J37" t="str" s="12">
        <f>IF(I37="","",IF(NOT(ISNUMBER(I37)),"入力エラー：週次入力",B37-H37))</f>
        <v/>
      </c>
      <c r="K37" t="str" s="11">
        <f>IF(I37="","",IF(COUNT(I26:I36)&lt;&gt;11,"基準作成中",AVERAGE(I26:I36)))</f>
        <v/>
      </c>
      <c r="L37" t="str" s="11">
        <f>IF(OR(I37="",NOT(ISNUMBER(I37)),NOT(ISNUMBER(K37))),"",I37-K37)</f>
        <v/>
      </c>
      <c r="M37" t="str" s="5">
        <f>IF(I37="","",IF(NOT(ISNUMBER(K37)),"基準作成中",IF(OR($B$4&lt;=0,$B$5&lt;=0,$B$4&gt;=$B$5,$B$5&gt;=1),"入力エラー：アラート率",IF(NOT(ISNUMBER(L37)),"入力エラー：平均との差",IF(L37&lt;=-$B$5,"赤",IF(L37&lt;=-$B$4,"黄","緑"))))))</f>
        <v/>
      </c>
    </row>
    <row r="38">
      <c r="A38" t="inlineStr" s="4">
        <is>
          <t xml:space="preserve">第32週</t>
        </is>
      </c>
      <c r="B38" s="9"/>
      <c r="C38" s="9"/>
      <c r="D38" s="9"/>
      <c r="E38" s="9"/>
      <c r="F38" s="9"/>
      <c r="G38" s="9"/>
      <c r="H38" t="str" s="12">
        <f>IF(COUNTA(B38:G38)=0,"",IF(COUNT(B38:G38)&lt;&gt;6,"入力エラー：売上と費用をすべて入力",IF(OR(B38&lt;=0,MIN(C38:G38)&lt;0),"入力エラー：売上&gt;0・費用&gt;=0",SUM(C38:G38))))</f>
        <v/>
      </c>
      <c r="I38" t="str" s="11">
        <f>IF(H38="","",IF(OR(B38&lt;=0,NOT(ISNUMBER(H38))),"入力エラー：週次入力",(B38-H38)/B38))</f>
        <v/>
      </c>
      <c r="J38" t="str" s="12">
        <f>IF(I38="","",IF(NOT(ISNUMBER(I38)),"入力エラー：週次入力",B38-H38))</f>
        <v/>
      </c>
      <c r="K38" t="str" s="11">
        <f>IF(I38="","",IF(COUNT(I27:I37)&lt;&gt;11,"基準作成中",AVERAGE(I27:I37)))</f>
        <v/>
      </c>
      <c r="L38" t="str" s="11">
        <f>IF(OR(I38="",NOT(ISNUMBER(I38)),NOT(ISNUMBER(K38))),"",I38-K38)</f>
        <v/>
      </c>
      <c r="M38" t="str" s="5">
        <f>IF(I38="","",IF(NOT(ISNUMBER(K38)),"基準作成中",IF(OR($B$4&lt;=0,$B$5&lt;=0,$B$4&gt;=$B$5,$B$5&gt;=1),"入力エラー：アラート率",IF(NOT(ISNUMBER(L38)),"入力エラー：平均との差",IF(L38&lt;=-$B$5,"赤",IF(L38&lt;=-$B$4,"黄","緑"))))))</f>
        <v/>
      </c>
    </row>
    <row r="39">
      <c r="A39" t="inlineStr" s="4">
        <is>
          <t xml:space="preserve">第33週</t>
        </is>
      </c>
      <c r="B39" s="9"/>
      <c r="C39" s="9"/>
      <c r="D39" s="9"/>
      <c r="E39" s="9"/>
      <c r="F39" s="9"/>
      <c r="G39" s="9"/>
      <c r="H39" t="str" s="12">
        <f>IF(COUNTA(B39:G39)=0,"",IF(COUNT(B39:G39)&lt;&gt;6,"入力エラー：売上と費用をすべて入力",IF(OR(B39&lt;=0,MIN(C39:G39)&lt;0),"入力エラー：売上&gt;0・費用&gt;=0",SUM(C39:G39))))</f>
        <v/>
      </c>
      <c r="I39" t="str" s="11">
        <f>IF(H39="","",IF(OR(B39&lt;=0,NOT(ISNUMBER(H39))),"入力エラー：週次入力",(B39-H39)/B39))</f>
        <v/>
      </c>
      <c r="J39" t="str" s="12">
        <f>IF(I39="","",IF(NOT(ISNUMBER(I39)),"入力エラー：週次入力",B39-H39))</f>
        <v/>
      </c>
      <c r="K39" t="str" s="11">
        <f>IF(I39="","",IF(COUNT(I28:I38)&lt;&gt;11,"基準作成中",AVERAGE(I28:I38)))</f>
        <v/>
      </c>
      <c r="L39" t="str" s="11">
        <f>IF(OR(I39="",NOT(ISNUMBER(I39)),NOT(ISNUMBER(K39))),"",I39-K39)</f>
        <v/>
      </c>
      <c r="M39" t="str" s="5">
        <f>IF(I39="","",IF(NOT(ISNUMBER(K39)),"基準作成中",IF(OR($B$4&lt;=0,$B$5&lt;=0,$B$4&gt;=$B$5,$B$5&gt;=1),"入力エラー：アラート率",IF(NOT(ISNUMBER(L39)),"入力エラー：平均との差",IF(L39&lt;=-$B$5,"赤",IF(L39&lt;=-$B$4,"黄","緑"))))))</f>
        <v/>
      </c>
    </row>
    <row r="40">
      <c r="A40" t="inlineStr" s="4">
        <is>
          <t xml:space="preserve">第34週</t>
        </is>
      </c>
      <c r="B40" s="9"/>
      <c r="C40" s="9"/>
      <c r="D40" s="9"/>
      <c r="E40" s="9"/>
      <c r="F40" s="9"/>
      <c r="G40" s="9"/>
      <c r="H40" t="str" s="12">
        <f>IF(COUNTA(B40:G40)=0,"",IF(COUNT(B40:G40)&lt;&gt;6,"入力エラー：売上と費用をすべて入力",IF(OR(B40&lt;=0,MIN(C40:G40)&lt;0),"入力エラー：売上&gt;0・費用&gt;=0",SUM(C40:G40))))</f>
        <v/>
      </c>
      <c r="I40" t="str" s="11">
        <f>IF(H40="","",IF(OR(B40&lt;=0,NOT(ISNUMBER(H40))),"入力エラー：週次入力",(B40-H40)/B40))</f>
        <v/>
      </c>
      <c r="J40" t="str" s="12">
        <f>IF(I40="","",IF(NOT(ISNUMBER(I40)),"入力エラー：週次入力",B40-H40))</f>
        <v/>
      </c>
      <c r="K40" t="str" s="11">
        <f>IF(I40="","",IF(COUNT(I29:I39)&lt;&gt;11,"基準作成中",AVERAGE(I29:I39)))</f>
        <v/>
      </c>
      <c r="L40" t="str" s="11">
        <f>IF(OR(I40="",NOT(ISNUMBER(I40)),NOT(ISNUMBER(K40))),"",I40-K40)</f>
        <v/>
      </c>
      <c r="M40" t="str" s="5">
        <f>IF(I40="","",IF(NOT(ISNUMBER(K40)),"基準作成中",IF(OR($B$4&lt;=0,$B$5&lt;=0,$B$4&gt;=$B$5,$B$5&gt;=1),"入力エラー：アラート率",IF(NOT(ISNUMBER(L40)),"入力エラー：平均との差",IF(L40&lt;=-$B$5,"赤",IF(L40&lt;=-$B$4,"黄","緑"))))))</f>
        <v/>
      </c>
    </row>
    <row r="41">
      <c r="A41" t="inlineStr" s="4">
        <is>
          <t xml:space="preserve">第35週</t>
        </is>
      </c>
      <c r="B41" s="9"/>
      <c r="C41" s="9"/>
      <c r="D41" s="9"/>
      <c r="E41" s="9"/>
      <c r="F41" s="9"/>
      <c r="G41" s="9"/>
      <c r="H41" t="str" s="12">
        <f>IF(COUNTA(B41:G41)=0,"",IF(COUNT(B41:G41)&lt;&gt;6,"入力エラー：売上と費用をすべて入力",IF(OR(B41&lt;=0,MIN(C41:G41)&lt;0),"入力エラー：売上&gt;0・費用&gt;=0",SUM(C41:G41))))</f>
        <v/>
      </c>
      <c r="I41" t="str" s="11">
        <f>IF(H41="","",IF(OR(B41&lt;=0,NOT(ISNUMBER(H41))),"入力エラー：週次入力",(B41-H41)/B41))</f>
        <v/>
      </c>
      <c r="J41" t="str" s="12">
        <f>IF(I41="","",IF(NOT(ISNUMBER(I41)),"入力エラー：週次入力",B41-H41))</f>
        <v/>
      </c>
      <c r="K41" t="str" s="11">
        <f>IF(I41="","",IF(COUNT(I30:I40)&lt;&gt;11,"基準作成中",AVERAGE(I30:I40)))</f>
        <v/>
      </c>
      <c r="L41" t="str" s="11">
        <f>IF(OR(I41="",NOT(ISNUMBER(I41)),NOT(ISNUMBER(K41))),"",I41-K41)</f>
        <v/>
      </c>
      <c r="M41" t="str" s="5">
        <f>IF(I41="","",IF(NOT(ISNUMBER(K41)),"基準作成中",IF(OR($B$4&lt;=0,$B$5&lt;=0,$B$4&gt;=$B$5,$B$5&gt;=1),"入力エラー：アラート率",IF(NOT(ISNUMBER(L41)),"入力エラー：平均との差",IF(L41&lt;=-$B$5,"赤",IF(L41&lt;=-$B$4,"黄","緑"))))))</f>
        <v/>
      </c>
    </row>
    <row r="42">
      <c r="A42" t="inlineStr" s="4">
        <is>
          <t xml:space="preserve">第36週</t>
        </is>
      </c>
      <c r="B42" s="9"/>
      <c r="C42" s="9"/>
      <c r="D42" s="9"/>
      <c r="E42" s="9"/>
      <c r="F42" s="9"/>
      <c r="G42" s="9"/>
      <c r="H42" t="str" s="12">
        <f>IF(COUNTA(B42:G42)=0,"",IF(COUNT(B42:G42)&lt;&gt;6,"入力エラー：売上と費用をすべて入力",IF(OR(B42&lt;=0,MIN(C42:G42)&lt;0),"入力エラー：売上&gt;0・費用&gt;=0",SUM(C42:G42))))</f>
        <v/>
      </c>
      <c r="I42" t="str" s="11">
        <f>IF(H42="","",IF(OR(B42&lt;=0,NOT(ISNUMBER(H42))),"入力エラー：週次入力",(B42-H42)/B42))</f>
        <v/>
      </c>
      <c r="J42" t="str" s="12">
        <f>IF(I42="","",IF(NOT(ISNUMBER(I42)),"入力エラー：週次入力",B42-H42))</f>
        <v/>
      </c>
      <c r="K42" t="str" s="11">
        <f>IF(I42="","",IF(COUNT(I31:I41)&lt;&gt;11,"基準作成中",AVERAGE(I31:I41)))</f>
        <v/>
      </c>
      <c r="L42" t="str" s="11">
        <f>IF(OR(I42="",NOT(ISNUMBER(I42)),NOT(ISNUMBER(K42))),"",I42-K42)</f>
        <v/>
      </c>
      <c r="M42" t="str" s="5">
        <f>IF(I42="","",IF(NOT(ISNUMBER(K42)),"基準作成中",IF(OR($B$4&lt;=0,$B$5&lt;=0,$B$4&gt;=$B$5,$B$5&gt;=1),"入力エラー：アラート率",IF(NOT(ISNUMBER(L42)),"入力エラー：平均との差",IF(L42&lt;=-$B$5,"赤",IF(L42&lt;=-$B$4,"黄","緑"))))))</f>
        <v/>
      </c>
    </row>
    <row r="43">
      <c r="A43" t="inlineStr" s="4">
        <is>
          <t xml:space="preserve">第37週</t>
        </is>
      </c>
      <c r="B43" s="9"/>
      <c r="C43" s="9"/>
      <c r="D43" s="9"/>
      <c r="E43" s="9"/>
      <c r="F43" s="9"/>
      <c r="G43" s="9"/>
      <c r="H43" t="str" s="12">
        <f>IF(COUNTA(B43:G43)=0,"",IF(COUNT(B43:G43)&lt;&gt;6,"入力エラー：売上と費用をすべて入力",IF(OR(B43&lt;=0,MIN(C43:G43)&lt;0),"入力エラー：売上&gt;0・費用&gt;=0",SUM(C43:G43))))</f>
        <v/>
      </c>
      <c r="I43" t="str" s="11">
        <f>IF(H43="","",IF(OR(B43&lt;=0,NOT(ISNUMBER(H43))),"入力エラー：週次入力",(B43-H43)/B43))</f>
        <v/>
      </c>
      <c r="J43" t="str" s="12">
        <f>IF(I43="","",IF(NOT(ISNUMBER(I43)),"入力エラー：週次入力",B43-H43))</f>
        <v/>
      </c>
      <c r="K43" t="str" s="11">
        <f>IF(I43="","",IF(COUNT(I32:I42)&lt;&gt;11,"基準作成中",AVERAGE(I32:I42)))</f>
        <v/>
      </c>
      <c r="L43" t="str" s="11">
        <f>IF(OR(I43="",NOT(ISNUMBER(I43)),NOT(ISNUMBER(K43))),"",I43-K43)</f>
        <v/>
      </c>
      <c r="M43" t="str" s="5">
        <f>IF(I43="","",IF(NOT(ISNUMBER(K43)),"基準作成中",IF(OR($B$4&lt;=0,$B$5&lt;=0,$B$4&gt;=$B$5,$B$5&gt;=1),"入力エラー：アラート率",IF(NOT(ISNUMBER(L43)),"入力エラー：平均との差",IF(L43&lt;=-$B$5,"赤",IF(L43&lt;=-$B$4,"黄","緑"))))))</f>
        <v/>
      </c>
    </row>
    <row r="44">
      <c r="A44" t="inlineStr" s="4">
        <is>
          <t xml:space="preserve">第38週</t>
        </is>
      </c>
      <c r="B44" s="9"/>
      <c r="C44" s="9"/>
      <c r="D44" s="9"/>
      <c r="E44" s="9"/>
      <c r="F44" s="9"/>
      <c r="G44" s="9"/>
      <c r="H44" t="str" s="12">
        <f>IF(COUNTA(B44:G44)=0,"",IF(COUNT(B44:G44)&lt;&gt;6,"入力エラー：売上と費用をすべて入力",IF(OR(B44&lt;=0,MIN(C44:G44)&lt;0),"入力エラー：売上&gt;0・費用&gt;=0",SUM(C44:G44))))</f>
        <v/>
      </c>
      <c r="I44" t="str" s="11">
        <f>IF(H44="","",IF(OR(B44&lt;=0,NOT(ISNUMBER(H44))),"入力エラー：週次入力",(B44-H44)/B44))</f>
        <v/>
      </c>
      <c r="J44" t="str" s="12">
        <f>IF(I44="","",IF(NOT(ISNUMBER(I44)),"入力エラー：週次入力",B44-H44))</f>
        <v/>
      </c>
      <c r="K44" t="str" s="11">
        <f>IF(I44="","",IF(COUNT(I33:I43)&lt;&gt;11,"基準作成中",AVERAGE(I33:I43)))</f>
        <v/>
      </c>
      <c r="L44" t="str" s="11">
        <f>IF(OR(I44="",NOT(ISNUMBER(I44)),NOT(ISNUMBER(K44))),"",I44-K44)</f>
        <v/>
      </c>
      <c r="M44" t="str" s="5">
        <f>IF(I44="","",IF(NOT(ISNUMBER(K44)),"基準作成中",IF(OR($B$4&lt;=0,$B$5&lt;=0,$B$4&gt;=$B$5,$B$5&gt;=1),"入力エラー：アラート率",IF(NOT(ISNUMBER(L44)),"入力エラー：平均との差",IF(L44&lt;=-$B$5,"赤",IF(L44&lt;=-$B$4,"黄","緑"))))))</f>
        <v/>
      </c>
    </row>
    <row r="45">
      <c r="A45" t="inlineStr" s="4">
        <is>
          <t xml:space="preserve">第39週</t>
        </is>
      </c>
      <c r="B45" s="9"/>
      <c r="C45" s="9"/>
      <c r="D45" s="9"/>
      <c r="E45" s="9"/>
      <c r="F45" s="9"/>
      <c r="G45" s="9"/>
      <c r="H45" t="str" s="12">
        <f>IF(COUNTA(B45:G45)=0,"",IF(COUNT(B45:G45)&lt;&gt;6,"入力エラー：売上と費用をすべて入力",IF(OR(B45&lt;=0,MIN(C45:G45)&lt;0),"入力エラー：売上&gt;0・費用&gt;=0",SUM(C45:G45))))</f>
        <v/>
      </c>
      <c r="I45" t="str" s="11">
        <f>IF(H45="","",IF(OR(B45&lt;=0,NOT(ISNUMBER(H45))),"入力エラー：週次入力",(B45-H45)/B45))</f>
        <v/>
      </c>
      <c r="J45" t="str" s="12">
        <f>IF(I45="","",IF(NOT(ISNUMBER(I45)),"入力エラー：週次入力",B45-H45))</f>
        <v/>
      </c>
      <c r="K45" t="str" s="11">
        <f>IF(I45="","",IF(COUNT(I34:I44)&lt;&gt;11,"基準作成中",AVERAGE(I34:I44)))</f>
        <v/>
      </c>
      <c r="L45" t="str" s="11">
        <f>IF(OR(I45="",NOT(ISNUMBER(I45)),NOT(ISNUMBER(K45))),"",I45-K45)</f>
        <v/>
      </c>
      <c r="M45" t="str" s="5">
        <f>IF(I45="","",IF(NOT(ISNUMBER(K45)),"基準作成中",IF(OR($B$4&lt;=0,$B$5&lt;=0,$B$4&gt;=$B$5,$B$5&gt;=1),"入力エラー：アラート率",IF(NOT(ISNUMBER(L45)),"入力エラー：平均との差",IF(L45&lt;=-$B$5,"赤",IF(L45&lt;=-$B$4,"黄","緑"))))))</f>
        <v/>
      </c>
    </row>
    <row r="46">
      <c r="A46" t="inlineStr" s="4">
        <is>
          <t xml:space="preserve">第40週</t>
        </is>
      </c>
      <c r="B46" s="9"/>
      <c r="C46" s="9"/>
      <c r="D46" s="9"/>
      <c r="E46" s="9"/>
      <c r="F46" s="9"/>
      <c r="G46" s="9"/>
      <c r="H46" t="str" s="12">
        <f>IF(COUNTA(B46:G46)=0,"",IF(COUNT(B46:G46)&lt;&gt;6,"入力エラー：売上と費用をすべて入力",IF(OR(B46&lt;=0,MIN(C46:G46)&lt;0),"入力エラー：売上&gt;0・費用&gt;=0",SUM(C46:G46))))</f>
        <v/>
      </c>
      <c r="I46" t="str" s="11">
        <f>IF(H46="","",IF(OR(B46&lt;=0,NOT(ISNUMBER(H46))),"入力エラー：週次入力",(B46-H46)/B46))</f>
        <v/>
      </c>
      <c r="J46" t="str" s="12">
        <f>IF(I46="","",IF(NOT(ISNUMBER(I46)),"入力エラー：週次入力",B46-H46))</f>
        <v/>
      </c>
      <c r="K46" t="str" s="11">
        <f>IF(I46="","",IF(COUNT(I35:I45)&lt;&gt;11,"基準作成中",AVERAGE(I35:I45)))</f>
        <v/>
      </c>
      <c r="L46" t="str" s="11">
        <f>IF(OR(I46="",NOT(ISNUMBER(I46)),NOT(ISNUMBER(K46))),"",I46-K46)</f>
        <v/>
      </c>
      <c r="M46" t="str" s="5">
        <f>IF(I46="","",IF(NOT(ISNUMBER(K46)),"基準作成中",IF(OR($B$4&lt;=0,$B$5&lt;=0,$B$4&gt;=$B$5,$B$5&gt;=1),"入力エラー：アラート率",IF(NOT(ISNUMBER(L46)),"入力エラー：平均との差",IF(L46&lt;=-$B$5,"赤",IF(L46&lt;=-$B$4,"黄","緑"))))))</f>
        <v/>
      </c>
    </row>
    <row r="47">
      <c r="A47" t="inlineStr" s="4">
        <is>
          <t xml:space="preserve">第41週</t>
        </is>
      </c>
      <c r="B47" s="9"/>
      <c r="C47" s="9"/>
      <c r="D47" s="9"/>
      <c r="E47" s="9"/>
      <c r="F47" s="9"/>
      <c r="G47" s="9"/>
      <c r="H47" t="str" s="12">
        <f>IF(COUNTA(B47:G47)=0,"",IF(COUNT(B47:G47)&lt;&gt;6,"入力エラー：売上と費用をすべて入力",IF(OR(B47&lt;=0,MIN(C47:G47)&lt;0),"入力エラー：売上&gt;0・費用&gt;=0",SUM(C47:G47))))</f>
        <v/>
      </c>
      <c r="I47" t="str" s="11">
        <f>IF(H47="","",IF(OR(B47&lt;=0,NOT(ISNUMBER(H47))),"入力エラー：週次入力",(B47-H47)/B47))</f>
        <v/>
      </c>
      <c r="J47" t="str" s="12">
        <f>IF(I47="","",IF(NOT(ISNUMBER(I47)),"入力エラー：週次入力",B47-H47))</f>
        <v/>
      </c>
      <c r="K47" t="str" s="11">
        <f>IF(I47="","",IF(COUNT(I36:I46)&lt;&gt;11,"基準作成中",AVERAGE(I36:I46)))</f>
        <v/>
      </c>
      <c r="L47" t="str" s="11">
        <f>IF(OR(I47="",NOT(ISNUMBER(I47)),NOT(ISNUMBER(K47))),"",I47-K47)</f>
        <v/>
      </c>
      <c r="M47" t="str" s="5">
        <f>IF(I47="","",IF(NOT(ISNUMBER(K47)),"基準作成中",IF(OR($B$4&lt;=0,$B$5&lt;=0,$B$4&gt;=$B$5,$B$5&gt;=1),"入力エラー：アラート率",IF(NOT(ISNUMBER(L47)),"入力エラー：平均との差",IF(L47&lt;=-$B$5,"赤",IF(L47&lt;=-$B$4,"黄","緑"))))))</f>
        <v/>
      </c>
    </row>
    <row r="48">
      <c r="A48" t="inlineStr" s="4">
        <is>
          <t xml:space="preserve">第42週</t>
        </is>
      </c>
      <c r="B48" s="9"/>
      <c r="C48" s="9"/>
      <c r="D48" s="9"/>
      <c r="E48" s="9"/>
      <c r="F48" s="9"/>
      <c r="G48" s="9"/>
      <c r="H48" t="str" s="12">
        <f>IF(COUNTA(B48:G48)=0,"",IF(COUNT(B48:G48)&lt;&gt;6,"入力エラー：売上と費用をすべて入力",IF(OR(B48&lt;=0,MIN(C48:G48)&lt;0),"入力エラー：売上&gt;0・費用&gt;=0",SUM(C48:G48))))</f>
        <v/>
      </c>
      <c r="I48" t="str" s="11">
        <f>IF(H48="","",IF(OR(B48&lt;=0,NOT(ISNUMBER(H48))),"入力エラー：週次入力",(B48-H48)/B48))</f>
        <v/>
      </c>
      <c r="J48" t="str" s="12">
        <f>IF(I48="","",IF(NOT(ISNUMBER(I48)),"入力エラー：週次入力",B48-H48))</f>
        <v/>
      </c>
      <c r="K48" t="str" s="11">
        <f>IF(I48="","",IF(COUNT(I37:I47)&lt;&gt;11,"基準作成中",AVERAGE(I37:I47)))</f>
        <v/>
      </c>
      <c r="L48" t="str" s="11">
        <f>IF(OR(I48="",NOT(ISNUMBER(I48)),NOT(ISNUMBER(K48))),"",I48-K48)</f>
        <v/>
      </c>
      <c r="M48" t="str" s="5">
        <f>IF(I48="","",IF(NOT(ISNUMBER(K48)),"基準作成中",IF(OR($B$4&lt;=0,$B$5&lt;=0,$B$4&gt;=$B$5,$B$5&gt;=1),"入力エラー：アラート率",IF(NOT(ISNUMBER(L48)),"入力エラー：平均との差",IF(L48&lt;=-$B$5,"赤",IF(L48&lt;=-$B$4,"黄","緑"))))))</f>
        <v/>
      </c>
    </row>
    <row r="49">
      <c r="A49" t="inlineStr" s="4">
        <is>
          <t xml:space="preserve">第43週</t>
        </is>
      </c>
      <c r="B49" s="9"/>
      <c r="C49" s="9"/>
      <c r="D49" s="9"/>
      <c r="E49" s="9"/>
      <c r="F49" s="9"/>
      <c r="G49" s="9"/>
      <c r="H49" t="str" s="12">
        <f>IF(COUNTA(B49:G49)=0,"",IF(COUNT(B49:G49)&lt;&gt;6,"入力エラー：売上と費用をすべて入力",IF(OR(B49&lt;=0,MIN(C49:G49)&lt;0),"入力エラー：売上&gt;0・費用&gt;=0",SUM(C49:G49))))</f>
        <v/>
      </c>
      <c r="I49" t="str" s="11">
        <f>IF(H49="","",IF(OR(B49&lt;=0,NOT(ISNUMBER(H49))),"入力エラー：週次入力",(B49-H49)/B49))</f>
        <v/>
      </c>
      <c r="J49" t="str" s="12">
        <f>IF(I49="","",IF(NOT(ISNUMBER(I49)),"入力エラー：週次入力",B49-H49))</f>
        <v/>
      </c>
      <c r="K49" t="str" s="11">
        <f>IF(I49="","",IF(COUNT(I38:I48)&lt;&gt;11,"基準作成中",AVERAGE(I38:I48)))</f>
        <v/>
      </c>
      <c r="L49" t="str" s="11">
        <f>IF(OR(I49="",NOT(ISNUMBER(I49)),NOT(ISNUMBER(K49))),"",I49-K49)</f>
        <v/>
      </c>
      <c r="M49" t="str" s="5">
        <f>IF(I49="","",IF(NOT(ISNUMBER(K49)),"基準作成中",IF(OR($B$4&lt;=0,$B$5&lt;=0,$B$4&gt;=$B$5,$B$5&gt;=1),"入力エラー：アラート率",IF(NOT(ISNUMBER(L49)),"入力エラー：平均との差",IF(L49&lt;=-$B$5,"赤",IF(L49&lt;=-$B$4,"黄","緑"))))))</f>
        <v/>
      </c>
    </row>
    <row r="50">
      <c r="A50" t="inlineStr" s="4">
        <is>
          <t xml:space="preserve">第44週</t>
        </is>
      </c>
      <c r="B50" s="9"/>
      <c r="C50" s="9"/>
      <c r="D50" s="9"/>
      <c r="E50" s="9"/>
      <c r="F50" s="9"/>
      <c r="G50" s="9"/>
      <c r="H50" t="str" s="12">
        <f>IF(COUNTA(B50:G50)=0,"",IF(COUNT(B50:G50)&lt;&gt;6,"入力エラー：売上と費用をすべて入力",IF(OR(B50&lt;=0,MIN(C50:G50)&lt;0),"入力エラー：売上&gt;0・費用&gt;=0",SUM(C50:G50))))</f>
        <v/>
      </c>
      <c r="I50" t="str" s="11">
        <f>IF(H50="","",IF(OR(B50&lt;=0,NOT(ISNUMBER(H50))),"入力エラー：週次入力",(B50-H50)/B50))</f>
        <v/>
      </c>
      <c r="J50" t="str" s="12">
        <f>IF(I50="","",IF(NOT(ISNUMBER(I50)),"入力エラー：週次入力",B50-H50))</f>
        <v/>
      </c>
      <c r="K50" t="str" s="11">
        <f>IF(I50="","",IF(COUNT(I39:I49)&lt;&gt;11,"基準作成中",AVERAGE(I39:I49)))</f>
        <v/>
      </c>
      <c r="L50" t="str" s="11">
        <f>IF(OR(I50="",NOT(ISNUMBER(I50)),NOT(ISNUMBER(K50))),"",I50-K50)</f>
        <v/>
      </c>
      <c r="M50" t="str" s="5">
        <f>IF(I50="","",IF(NOT(ISNUMBER(K50)),"基準作成中",IF(OR($B$4&lt;=0,$B$5&lt;=0,$B$4&gt;=$B$5,$B$5&gt;=1),"入力エラー：アラート率",IF(NOT(ISNUMBER(L50)),"入力エラー：平均との差",IF(L50&lt;=-$B$5,"赤",IF(L50&lt;=-$B$4,"黄","緑"))))))</f>
        <v/>
      </c>
    </row>
    <row r="51">
      <c r="A51" t="inlineStr" s="4">
        <is>
          <t xml:space="preserve">第45週</t>
        </is>
      </c>
      <c r="B51" s="9"/>
      <c r="C51" s="9"/>
      <c r="D51" s="9"/>
      <c r="E51" s="9"/>
      <c r="F51" s="9"/>
      <c r="G51" s="9"/>
      <c r="H51" t="str" s="12">
        <f>IF(COUNTA(B51:G51)=0,"",IF(COUNT(B51:G51)&lt;&gt;6,"入力エラー：売上と費用をすべて入力",IF(OR(B51&lt;=0,MIN(C51:G51)&lt;0),"入力エラー：売上&gt;0・費用&gt;=0",SUM(C51:G51))))</f>
        <v/>
      </c>
      <c r="I51" t="str" s="11">
        <f>IF(H51="","",IF(OR(B51&lt;=0,NOT(ISNUMBER(H51))),"入力エラー：週次入力",(B51-H51)/B51))</f>
        <v/>
      </c>
      <c r="J51" t="str" s="12">
        <f>IF(I51="","",IF(NOT(ISNUMBER(I51)),"入力エラー：週次入力",B51-H51))</f>
        <v/>
      </c>
      <c r="K51" t="str" s="11">
        <f>IF(I51="","",IF(COUNT(I40:I50)&lt;&gt;11,"基準作成中",AVERAGE(I40:I50)))</f>
        <v/>
      </c>
      <c r="L51" t="str" s="11">
        <f>IF(OR(I51="",NOT(ISNUMBER(I51)),NOT(ISNUMBER(K51))),"",I51-K51)</f>
        <v/>
      </c>
      <c r="M51" t="str" s="5">
        <f>IF(I51="","",IF(NOT(ISNUMBER(K51)),"基準作成中",IF(OR($B$4&lt;=0,$B$5&lt;=0,$B$4&gt;=$B$5,$B$5&gt;=1),"入力エラー：アラート率",IF(NOT(ISNUMBER(L51)),"入力エラー：平均との差",IF(L51&lt;=-$B$5,"赤",IF(L51&lt;=-$B$4,"黄","緑"))))))</f>
        <v/>
      </c>
    </row>
    <row r="52">
      <c r="A52" t="inlineStr" s="4">
        <is>
          <t xml:space="preserve">第46週</t>
        </is>
      </c>
      <c r="B52" s="9"/>
      <c r="C52" s="9"/>
      <c r="D52" s="9"/>
      <c r="E52" s="9"/>
      <c r="F52" s="9"/>
      <c r="G52" s="9"/>
      <c r="H52" t="str" s="12">
        <f>IF(COUNTA(B52:G52)=0,"",IF(COUNT(B52:G52)&lt;&gt;6,"入力エラー：売上と費用をすべて入力",IF(OR(B52&lt;=0,MIN(C52:G52)&lt;0),"入力エラー：売上&gt;0・費用&gt;=0",SUM(C52:G52))))</f>
        <v/>
      </c>
      <c r="I52" t="str" s="11">
        <f>IF(H52="","",IF(OR(B52&lt;=0,NOT(ISNUMBER(H52))),"入力エラー：週次入力",(B52-H52)/B52))</f>
        <v/>
      </c>
      <c r="J52" t="str" s="12">
        <f>IF(I52="","",IF(NOT(ISNUMBER(I52)),"入力エラー：週次入力",B52-H52))</f>
        <v/>
      </c>
      <c r="K52" t="str" s="11">
        <f>IF(I52="","",IF(COUNT(I41:I51)&lt;&gt;11,"基準作成中",AVERAGE(I41:I51)))</f>
        <v/>
      </c>
      <c r="L52" t="str" s="11">
        <f>IF(OR(I52="",NOT(ISNUMBER(I52)),NOT(ISNUMBER(K52))),"",I52-K52)</f>
        <v/>
      </c>
      <c r="M52" t="str" s="5">
        <f>IF(I52="","",IF(NOT(ISNUMBER(K52)),"基準作成中",IF(OR($B$4&lt;=0,$B$5&lt;=0,$B$4&gt;=$B$5,$B$5&gt;=1),"入力エラー：アラート率",IF(NOT(ISNUMBER(L52)),"入力エラー：平均との差",IF(L52&lt;=-$B$5,"赤",IF(L52&lt;=-$B$4,"黄","緑"))))))</f>
        <v/>
      </c>
    </row>
    <row r="53">
      <c r="A53" t="inlineStr" s="4">
        <is>
          <t xml:space="preserve">第47週</t>
        </is>
      </c>
      <c r="B53" s="9"/>
      <c r="C53" s="9"/>
      <c r="D53" s="9"/>
      <c r="E53" s="9"/>
      <c r="F53" s="9"/>
      <c r="G53" s="9"/>
      <c r="H53" t="str" s="12">
        <f>IF(COUNTA(B53:G53)=0,"",IF(COUNT(B53:G53)&lt;&gt;6,"入力エラー：売上と費用をすべて入力",IF(OR(B53&lt;=0,MIN(C53:G53)&lt;0),"入力エラー：売上&gt;0・費用&gt;=0",SUM(C53:G53))))</f>
        <v/>
      </c>
      <c r="I53" t="str" s="11">
        <f>IF(H53="","",IF(OR(B53&lt;=0,NOT(ISNUMBER(H53))),"入力エラー：週次入力",(B53-H53)/B53))</f>
        <v/>
      </c>
      <c r="J53" t="str" s="12">
        <f>IF(I53="","",IF(NOT(ISNUMBER(I53)),"入力エラー：週次入力",B53-H53))</f>
        <v/>
      </c>
      <c r="K53" t="str" s="11">
        <f>IF(I53="","",IF(COUNT(I42:I52)&lt;&gt;11,"基準作成中",AVERAGE(I42:I52)))</f>
        <v/>
      </c>
      <c r="L53" t="str" s="11">
        <f>IF(OR(I53="",NOT(ISNUMBER(I53)),NOT(ISNUMBER(K53))),"",I53-K53)</f>
        <v/>
      </c>
      <c r="M53" t="str" s="5">
        <f>IF(I53="","",IF(NOT(ISNUMBER(K53)),"基準作成中",IF(OR($B$4&lt;=0,$B$5&lt;=0,$B$4&gt;=$B$5,$B$5&gt;=1),"入力エラー：アラート率",IF(NOT(ISNUMBER(L53)),"入力エラー：平均との差",IF(L53&lt;=-$B$5,"赤",IF(L53&lt;=-$B$4,"黄","緑"))))))</f>
        <v/>
      </c>
    </row>
    <row r="54">
      <c r="A54" t="inlineStr" s="4">
        <is>
          <t xml:space="preserve">第48週</t>
        </is>
      </c>
      <c r="B54" s="9"/>
      <c r="C54" s="9"/>
      <c r="D54" s="9"/>
      <c r="E54" s="9"/>
      <c r="F54" s="9"/>
      <c r="G54" s="9"/>
      <c r="H54" t="str" s="12">
        <f>IF(COUNTA(B54:G54)=0,"",IF(COUNT(B54:G54)&lt;&gt;6,"入力エラー：売上と費用をすべて入力",IF(OR(B54&lt;=0,MIN(C54:G54)&lt;0),"入力エラー：売上&gt;0・費用&gt;=0",SUM(C54:G54))))</f>
        <v/>
      </c>
      <c r="I54" t="str" s="11">
        <f>IF(H54="","",IF(OR(B54&lt;=0,NOT(ISNUMBER(H54))),"入力エラー：週次入力",(B54-H54)/B54))</f>
        <v/>
      </c>
      <c r="J54" t="str" s="12">
        <f>IF(I54="","",IF(NOT(ISNUMBER(I54)),"入力エラー：週次入力",B54-H54))</f>
        <v/>
      </c>
      <c r="K54" t="str" s="11">
        <f>IF(I54="","",IF(COUNT(I43:I53)&lt;&gt;11,"基準作成中",AVERAGE(I43:I53)))</f>
        <v/>
      </c>
      <c r="L54" t="str" s="11">
        <f>IF(OR(I54="",NOT(ISNUMBER(I54)),NOT(ISNUMBER(K54))),"",I54-K54)</f>
        <v/>
      </c>
      <c r="M54" t="str" s="5">
        <f>IF(I54="","",IF(NOT(ISNUMBER(K54)),"基準作成中",IF(OR($B$4&lt;=0,$B$5&lt;=0,$B$4&gt;=$B$5,$B$5&gt;=1),"入力エラー：アラート率",IF(NOT(ISNUMBER(L54)),"入力エラー：平均との差",IF(L54&lt;=-$B$5,"赤",IF(L54&lt;=-$B$4,"黄","緑"))))))</f>
        <v/>
      </c>
    </row>
    <row r="55">
      <c r="A55" t="inlineStr" s="4">
        <is>
          <t xml:space="preserve">第49週</t>
        </is>
      </c>
      <c r="B55" s="9"/>
      <c r="C55" s="9"/>
      <c r="D55" s="9"/>
      <c r="E55" s="9"/>
      <c r="F55" s="9"/>
      <c r="G55" s="9"/>
      <c r="H55" t="str" s="12">
        <f>IF(COUNTA(B55:G55)=0,"",IF(COUNT(B55:G55)&lt;&gt;6,"入力エラー：売上と費用をすべて入力",IF(OR(B55&lt;=0,MIN(C55:G55)&lt;0),"入力エラー：売上&gt;0・費用&gt;=0",SUM(C55:G55))))</f>
        <v/>
      </c>
      <c r="I55" t="str" s="11">
        <f>IF(H55="","",IF(OR(B55&lt;=0,NOT(ISNUMBER(H55))),"入力エラー：週次入力",(B55-H55)/B55))</f>
        <v/>
      </c>
      <c r="J55" t="str" s="12">
        <f>IF(I55="","",IF(NOT(ISNUMBER(I55)),"入力エラー：週次入力",B55-H55))</f>
        <v/>
      </c>
      <c r="K55" t="str" s="11">
        <f>IF(I55="","",IF(COUNT(I44:I54)&lt;&gt;11,"基準作成中",AVERAGE(I44:I54)))</f>
        <v/>
      </c>
      <c r="L55" t="str" s="11">
        <f>IF(OR(I55="",NOT(ISNUMBER(I55)),NOT(ISNUMBER(K55))),"",I55-K55)</f>
        <v/>
      </c>
      <c r="M55" t="str" s="5">
        <f>IF(I55="","",IF(NOT(ISNUMBER(K55)),"基準作成中",IF(OR($B$4&lt;=0,$B$5&lt;=0,$B$4&gt;=$B$5,$B$5&gt;=1),"入力エラー：アラート率",IF(NOT(ISNUMBER(L55)),"入力エラー：平均との差",IF(L55&lt;=-$B$5,"赤",IF(L55&lt;=-$B$4,"黄","緑"))))))</f>
        <v/>
      </c>
    </row>
    <row r="56">
      <c r="A56" t="inlineStr" s="4">
        <is>
          <t xml:space="preserve">第50週</t>
        </is>
      </c>
      <c r="B56" s="9"/>
      <c r="C56" s="9"/>
      <c r="D56" s="9"/>
      <c r="E56" s="9"/>
      <c r="F56" s="9"/>
      <c r="G56" s="9"/>
      <c r="H56" t="str" s="12">
        <f>IF(COUNTA(B56:G56)=0,"",IF(COUNT(B56:G56)&lt;&gt;6,"入力エラー：売上と費用をすべて入力",IF(OR(B56&lt;=0,MIN(C56:G56)&lt;0),"入力エラー：売上&gt;0・費用&gt;=0",SUM(C56:G56))))</f>
        <v/>
      </c>
      <c r="I56" t="str" s="11">
        <f>IF(H56="","",IF(OR(B56&lt;=0,NOT(ISNUMBER(H56))),"入力エラー：週次入力",(B56-H56)/B56))</f>
        <v/>
      </c>
      <c r="J56" t="str" s="12">
        <f>IF(I56="","",IF(NOT(ISNUMBER(I56)),"入力エラー：週次入力",B56-H56))</f>
        <v/>
      </c>
      <c r="K56" t="str" s="11">
        <f>IF(I56="","",IF(COUNT(I45:I55)&lt;&gt;11,"基準作成中",AVERAGE(I45:I55)))</f>
        <v/>
      </c>
      <c r="L56" t="str" s="11">
        <f>IF(OR(I56="",NOT(ISNUMBER(I56)),NOT(ISNUMBER(K56))),"",I56-K56)</f>
        <v/>
      </c>
      <c r="M56" t="str" s="5">
        <f>IF(I56="","",IF(NOT(ISNUMBER(K56)),"基準作成中",IF(OR($B$4&lt;=0,$B$5&lt;=0,$B$4&gt;=$B$5,$B$5&gt;=1),"入力エラー：アラート率",IF(NOT(ISNUMBER(L56)),"入力エラー：平均との差",IF(L56&lt;=-$B$5,"赤",IF(L56&lt;=-$B$4,"黄","緑"))))))</f>
        <v/>
      </c>
    </row>
    <row r="57">
      <c r="A57" t="inlineStr" s="4">
        <is>
          <t xml:space="preserve">第51週</t>
        </is>
      </c>
      <c r="B57" s="9"/>
      <c r="C57" s="9"/>
      <c r="D57" s="9"/>
      <c r="E57" s="9"/>
      <c r="F57" s="9"/>
      <c r="G57" s="9"/>
      <c r="H57" t="str" s="12">
        <f>IF(COUNTA(B57:G57)=0,"",IF(COUNT(B57:G57)&lt;&gt;6,"入力エラー：売上と費用をすべて入力",IF(OR(B57&lt;=0,MIN(C57:G57)&lt;0),"入力エラー：売上&gt;0・費用&gt;=0",SUM(C57:G57))))</f>
        <v/>
      </c>
      <c r="I57" t="str" s="11">
        <f>IF(H57="","",IF(OR(B57&lt;=0,NOT(ISNUMBER(H57))),"入力エラー：週次入力",(B57-H57)/B57))</f>
        <v/>
      </c>
      <c r="J57" t="str" s="12">
        <f>IF(I57="","",IF(NOT(ISNUMBER(I57)),"入力エラー：週次入力",B57-H57))</f>
        <v/>
      </c>
      <c r="K57" t="str" s="11">
        <f>IF(I57="","",IF(COUNT(I46:I56)&lt;&gt;11,"基準作成中",AVERAGE(I46:I56)))</f>
        <v/>
      </c>
      <c r="L57" t="str" s="11">
        <f>IF(OR(I57="",NOT(ISNUMBER(I57)),NOT(ISNUMBER(K57))),"",I57-K57)</f>
        <v/>
      </c>
      <c r="M57" t="str" s="5">
        <f>IF(I57="","",IF(NOT(ISNUMBER(K57)),"基準作成中",IF(OR($B$4&lt;=0,$B$5&lt;=0,$B$4&gt;=$B$5,$B$5&gt;=1),"入力エラー：アラート率",IF(NOT(ISNUMBER(L57)),"入力エラー：平均との差",IF(L57&lt;=-$B$5,"赤",IF(L57&lt;=-$B$4,"黄","緑"))))))</f>
        <v/>
      </c>
    </row>
    <row r="58">
      <c r="A58" t="inlineStr" s="4">
        <is>
          <t xml:space="preserve">第52週</t>
        </is>
      </c>
      <c r="B58" s="9"/>
      <c r="C58" s="9"/>
      <c r="D58" s="9"/>
      <c r="E58" s="9"/>
      <c r="F58" s="9"/>
      <c r="G58" s="9"/>
      <c r="H58" t="str" s="12">
        <f>IF(COUNTA(B58:G58)=0,"",IF(COUNT(B58:G58)&lt;&gt;6,"入力エラー：売上と費用をすべて入力",IF(OR(B58&lt;=0,MIN(C58:G58)&lt;0),"入力エラー：売上&gt;0・費用&gt;=0",SUM(C58:G58))))</f>
        <v/>
      </c>
      <c r="I58" t="str" s="11">
        <f>IF(H58="","",IF(OR(B58&lt;=0,NOT(ISNUMBER(H58))),"入力エラー：週次入力",(B58-H58)/B58))</f>
        <v/>
      </c>
      <c r="J58" t="str" s="12">
        <f>IF(I58="","",IF(NOT(ISNUMBER(I58)),"入力エラー：週次入力",B58-H58))</f>
        <v/>
      </c>
      <c r="K58" t="str" s="11">
        <f>IF(I58="","",IF(COUNT(I47:I57)&lt;&gt;11,"基準作成中",AVERAGE(I47:I57)))</f>
        <v/>
      </c>
      <c r="L58" t="str" s="11">
        <f>IF(OR(I58="",NOT(ISNUMBER(I58)),NOT(ISNUMBER(K58))),"",I58-K58)</f>
        <v/>
      </c>
      <c r="M58" t="str" s="5">
        <f>IF(I58="","",IF(NOT(ISNUMBER(K58)),"基準作成中",IF(OR($B$4&lt;=0,$B$5&lt;=0,$B$4&gt;=$B$5,$B$5&gt;=1),"入力エラー：アラート率",IF(NOT(ISNUMBER(L58)),"入力エラー：平均との差",IF(L58&lt;=-$B$5,"赤",IF(L58&lt;=-$B$4,"黄","緑"))))))</f>
        <v/>
      </c>
    </row>
    <row r="60" ht="30" customHeight="1">
      <c r="A60" t="inlineStr" s="7">
        <is>
          <t xml:space="preserve">第13週以降も下の行へ入力します。行を移動・削除せず、未入力行の数式を上書きしません。基準は完成した直前11週だけを使います。</t>
        </is>
      </c>
    </row>
  </sheetData>
  <autoFilter ref="A6:M58"/>
  <mergeCells count="2">
    <mergeCell ref="A1:M1"/>
    <mergeCell ref="A60:M60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6" customWidth="1"/>
    <col min="2" max="2" width="18" customWidth="1"/>
    <col min="3" max="3" width="32" customWidth="1"/>
    <col min="4" max="4" width="11" customWidth="1"/>
    <col min="5" max="5" width="35" customWidth="1"/>
  </cols>
  <sheetData>
    <row r="1" ht="28" customHeight="1">
      <c r="A1" t="inlineStr" s="1">
        <is>
          <t xml:space="preserve">値引き後に必要な販売数</t>
        </is>
      </c>
    </row>
    <row r="2" ht="30" customHeight="1">
      <c r="A2" t="inlineStr" s="7">
        <is>
          <t xml:space="preserve">入力例。売価・数量は正、費用は0以上、値引率は0%超100%未満。同じ消費税基準（通常税抜）で入力します。</t>
        </is>
      </c>
    </row>
    <row r="4">
      <c r="A4" t="inlineStr" s="2">
        <is>
          <t xml:space="preserve">入力 / 結果</t>
        </is>
      </c>
      <c r="B4" t="inlineStr" s="2">
        <is>
          <t xml:space="preserve">通常</t>
        </is>
      </c>
      <c r="C4" t="inlineStr" s="2">
        <is>
          <t xml:space="preserve">値引き後</t>
        </is>
      </c>
      <c r="D4" t="inlineStr" s="2">
        <is>
          <t xml:space="preserve">単位</t>
        </is>
      </c>
      <c r="E4" t="inlineStr" s="2">
        <is>
          <t xml:space="preserve">意味</t>
        </is>
      </c>
    </row>
    <row r="5">
      <c r="A5" t="inlineStr" s="4">
        <is>
          <t xml:space="preserve">売価</t>
        </is>
      </c>
      <c r="B5" s="9">
        <v>1000</v>
      </c>
      <c r="C5" s="12">
        <f>IF(OR(NOT(ISNUMBER(B5)),NOT(ISNUMBER(B8)),B5&lt;=0,B8&lt;=0,B8&gt;=1),"入力エラー：売価&gt;0・0&lt;値引率&lt;100%",B5*(1-B8))</f>
        <v>900</v>
      </c>
      <c r="D5" t="inlineStr" s="4">
        <is>
          <t xml:space="preserve">円</t>
        </is>
      </c>
    </row>
    <row r="6">
      <c r="A6" t="inlineStr" s="4">
        <is>
          <t xml:space="preserve">1個変動費</t>
        </is>
      </c>
      <c r="B6" s="9">
        <v>400</v>
      </c>
      <c r="C6" s="9">
        <v>400</v>
      </c>
      <c r="D6" t="inlineStr" s="4">
        <is>
          <t xml:space="preserve">円</t>
        </is>
      </c>
    </row>
    <row r="7">
      <c r="A7" t="inlineStr" s="4">
        <is>
          <t xml:space="preserve">通常販売数</t>
        </is>
      </c>
      <c r="B7" s="10">
        <v>100</v>
      </c>
      <c r="D7" t="inlineStr" s="4">
        <is>
          <t xml:space="preserve">個</t>
        </is>
      </c>
    </row>
    <row r="8">
      <c r="A8" t="inlineStr" s="4">
        <is>
          <t xml:space="preserve">値引率</t>
        </is>
      </c>
      <c r="B8" s="8">
        <v>0.1</v>
      </c>
      <c r="D8" t="inlineStr" s="4">
        <is>
          <t xml:space="preserve">%</t>
        </is>
      </c>
    </row>
    <row r="10">
      <c r="A10" t="inlineStr" s="3">
        <is>
          <t xml:space="preserve">1個限界利益</t>
        </is>
      </c>
      <c r="B10" s="12">
        <f>IF(OR(NOT(ISNUMBER(B5)),NOT(ISNUMBER(B6)),B5&lt;=0,B6&lt;0),"入力エラー：価格&gt;0・費用&gt;=0",B5-B6)</f>
        <v>600</v>
      </c>
      <c r="C10" s="12">
        <f>IF(OR(NOT(ISNUMBER(C5)),NOT(ISNUMBER(C6)),C6&lt;0),"入力エラー：値引後入力",C5-C6)</f>
        <v>500</v>
      </c>
    </row>
    <row r="11">
      <c r="A11" t="inlineStr" s="3">
        <is>
          <t xml:space="preserve">総限界利益額</t>
        </is>
      </c>
      <c r="B11" s="14">
        <f>IF(OR(NOT(ISNUMBER(B10)),NOT(ISNUMBER(B7)),B7&lt;=0),"入力エラー：数量&gt;0",B10*B7)</f>
        <v>60000</v>
      </c>
    </row>
    <row r="12">
      <c r="A12" t="inlineStr" s="3">
        <is>
          <t xml:space="preserve">維持に必要な販売数</t>
        </is>
      </c>
      <c r="C12" s="13">
        <f>IF(OR(NOT(ISNUMBER(B11)),NOT(ISNUMBER(C10)),C10&lt;=0),"入力エラー：値引後限界利益&gt;0",B11/C10)</f>
        <v>120</v>
      </c>
      <c r="D12" t="inlineStr" s="5">
        <is>
          <t xml:space="preserve">個</t>
        </is>
      </c>
    </row>
    <row r="13">
      <c r="A13" t="inlineStr" s="3">
        <is>
          <t xml:space="preserve">必要な販売数増加率</t>
        </is>
      </c>
      <c r="C13" s="15">
        <f>IF(OR(NOT(ISNUMBER(C12)),B7&lt;=0),"入力エラー：通常数量&gt;0",C12/B7-1)</f>
        <v>0.2</v>
      </c>
    </row>
    <row r="15" ht="30" customHeight="1">
      <c r="A15" t="inlineStr" s="7">
        <is>
          <t xml:space="preserve">店内10%・持ち帰り8%が混在する場合はチャネル別に税抜価格・税抜費用・数量をそろえて計算します。</t>
        </is>
      </c>
    </row>
  </sheetData>
  <mergeCells count="3">
    <mergeCell ref="A1:E1"/>
    <mergeCell ref="A2:E2"/>
    <mergeCell ref="A15:E15"/>
  </mergeCells>
  <printOptions horizontalCentered="1"/>
  <pageMargins left="0.35" right="0.35" top="0.5" bottom="0.5" header="0.2" footer="0.2"/>
  <pageSetup paperSize="9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18" customWidth="1"/>
    <col min="2" max="2" width="48" customWidth="1"/>
    <col min="3" max="3" width="38" customWidth="1"/>
    <col min="4" max="4" width="31" customWidth="1"/>
  </cols>
  <sheetData>
    <row r="1" ht="28" customHeight="1">
      <c r="A1" t="inlineStr" s="1">
        <is>
          <t xml:space="preserve">第13週以降の入力・アーカイブ手順</t>
        </is>
      </c>
    </row>
    <row r="3">
      <c r="A3" t="inlineStr" s="2">
        <is>
          <t xml:space="preserve">時点</t>
        </is>
      </c>
      <c r="B3" t="inlineStr" s="2">
        <is>
          <t xml:space="preserve">必ず行うこと</t>
        </is>
      </c>
      <c r="C3" t="inlineStr" s="2">
        <is>
          <t xml:space="preserve">稼働ファイル</t>
        </is>
      </c>
      <c r="D3" t="inlineStr" s="2">
        <is>
          <t xml:space="preserve">禁止事項</t>
        </is>
      </c>
    </row>
    <row r="4">
      <c r="A4" t="inlineStr" s="5">
        <is>
          <t xml:space="preserve">第12週締め後</t>
        </is>
      </c>
      <c r="B4" t="inlineStr" s="5">
        <is>
          <t xml:space="preserve">完成版を『限界利益率_第1-12週_終了日.xlsx』で別名保存</t>
        </is>
      </c>
      <c r="C4" t="inlineStr" s="5">
        <is>
          <t xml:space="preserve">第1〜12週を残す</t>
        </is>
      </c>
      <c r="D4" t="inlineStr" s="5">
        <is>
          <t xml:space="preserve">週1を削除しない</t>
        </is>
      </c>
    </row>
    <row r="5">
      <c r="A5" t="inlineStr" s="5">
        <is>
          <t xml:space="preserve">第13週入力</t>
        </is>
      </c>
      <c r="B5" t="inlineStr" s="5">
        <is>
          <t xml:space="preserve">19行目（第13週）のB:Gへ入力</t>
        </is>
      </c>
      <c r="C5" t="inlineStr" s="5">
        <is>
          <t xml:space="preserve">基準は第2〜12週へ自動更新</t>
        </is>
      </c>
      <c r="D5" t="inlineStr" s="5">
        <is>
          <t xml:space="preserve">行を上へずらさない</t>
        </is>
      </c>
    </row>
    <row r="6">
      <c r="A6" t="inlineStr" s="5">
        <is>
          <t xml:space="preserve">第14〜52週</t>
        </is>
      </c>
      <c r="B6" t="inlineStr" s="5">
        <is>
          <t xml:space="preserve">該当週のB:Gだけ入力</t>
        </is>
      </c>
      <c r="C6" t="inlineStr" s="5">
        <is>
          <t xml:space="preserve">直前11週を自動参照</t>
        </is>
      </c>
      <c r="D6" t="inlineStr" s="5">
        <is>
          <t xml:space="preserve">H:Mの数式を上書きしない</t>
        </is>
      </c>
    </row>
    <row r="7">
      <c r="A7" t="inlineStr" s="5">
        <is>
          <t xml:space="preserve">修正時</t>
        </is>
      </c>
      <c r="B7" t="inlineStr" s="5">
        <is>
          <t xml:space="preserve">元伝票と修正日を別名ファイルまたは会議記録へ残す</t>
        </is>
      </c>
      <c r="C7" t="inlineStr" s="5">
        <is>
          <t xml:space="preserve">過去週を直接修正可</t>
        </is>
      </c>
      <c r="D7" t="inlineStr" s="5">
        <is>
          <t xml:space="preserve">範囲・税基準を変えない</t>
        </is>
      </c>
    </row>
    <row r="8">
      <c r="A8" t="inlineStr" s="5">
        <is>
          <t xml:space="preserve">第52週締め後</t>
        </is>
      </c>
      <c r="B8" t="inlineStr" s="5">
        <is>
          <t xml:space="preserve">年間完了版を別名保存して読み取り専用保管</t>
        </is>
      </c>
      <c r="C8" t="inlineStr" s="5">
        <is>
          <t xml:space="preserve">次年度は新しい配布ファイル</t>
        </is>
      </c>
      <c r="D8" t="inlineStr" s="5">
        <is>
          <t xml:space="preserve">前年完了版を再利用しない</t>
        </is>
      </c>
    </row>
    <row r="11" ht="30" customHeight="1">
      <c r="A11" t="inlineStr" s="7">
        <is>
          <t xml:space="preserve">アーカイブ名には対象週と終了日を入れます。例：限界利益率_第1-12週_2026-08-16.xlsx。保存先と担当者は自店の文書管理ルールに従います。</t>
        </is>
      </c>
    </row>
    <row r="15" ht="30" customHeight="1">
      <c r="A15" t="inlineStr" s="7">
        <is>
          <t xml:space="preserve">第13週以降は同じシートの予約行を使うため、コピー＆ペーストで行を回す作業はありません。</t>
        </is>
      </c>
    </row>
  </sheetData>
  <mergeCells count="3">
    <mergeCell ref="A1:D1"/>
    <mergeCell ref="A11:D11"/>
    <mergeCell ref="A15:D15"/>
  </mergeCells>
  <printOptions horizontalCentered="1"/>
  <pageMargins left="0.35" right="0.35" top="0.5" bottom="0.5" header="0.2" footer="0.2"/>
  <pageSetup paperSize="9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3" customWidth="1"/>
    <col min="2" max="2" width="44" customWidth="1"/>
    <col min="3" max="3" width="28" customWidth="1"/>
    <col min="4" max="4" width="41" customWidth="1"/>
  </cols>
  <sheetData>
    <row r="1" ht="28" customHeight="1">
      <c r="A1" t="inlineStr" s="1">
        <is>
          <t xml:space="preserve">方法・範囲・会議手順</t>
        </is>
      </c>
    </row>
    <row r="3">
      <c r="A3" t="inlineStr" s="2">
        <is>
          <t xml:space="preserve">項目</t>
        </is>
      </c>
      <c r="B3" t="inlineStr" s="2">
        <is>
          <t xml:space="preserve">式 / ルール</t>
        </is>
      </c>
      <c r="C3" t="inlineStr" s="2">
        <is>
          <t xml:space="preserve">用途</t>
        </is>
      </c>
      <c r="D3" t="inlineStr" s="2">
        <is>
          <t xml:space="preserve">注意</t>
        </is>
      </c>
    </row>
    <row r="4">
      <c r="A4" t="inlineStr" s="5">
        <is>
          <t xml:space="preserve">限界利益率</t>
        </is>
      </c>
      <c r="B4" t="inlineStr" s="5">
        <is>
          <t xml:space="preserve">（税抜売上−同範囲変動費）÷税抜売上</t>
        </is>
      </c>
      <c r="C4" t="inlineStr" s="5">
        <is>
          <t xml:space="preserve">週次比較</t>
        </is>
      </c>
      <c r="D4" t="inlineStr" s="5">
        <is>
          <t xml:space="preserve">売上&gt;0・費用&gt;=0</t>
        </is>
      </c>
    </row>
    <row r="5">
      <c r="A5" t="inlineStr" s="5">
        <is>
          <t xml:space="preserve">自店基準</t>
        </is>
      </c>
      <c r="B5" t="inlineStr" s="5">
        <is>
          <t xml:space="preserve">完成した直前11週の平均</t>
        </is>
      </c>
      <c r="C5" t="inlineStr" s="5">
        <is>
          <t xml:space="preserve">最新週との差</t>
        </is>
      </c>
      <c r="D5" t="inlineStr" s="5">
        <is>
          <t xml:space="preserve">業界平均ではない</t>
        </is>
      </c>
    </row>
    <row r="6">
      <c r="A6" t="inlineStr" s="5">
        <is>
          <t xml:space="preserve">内部アラート</t>
        </is>
      </c>
      <c r="B6" t="inlineStr" s="5">
        <is>
          <t xml:space="preserve">黄1pt・赤3pt（初期例）</t>
        </is>
      </c>
      <c r="C6" t="inlineStr" s="5">
        <is>
          <t xml:space="preserve">確認開始の合図</t>
        </is>
      </c>
      <c r="D6" t="inlineStr" s="5">
        <is>
          <t xml:space="preserve">0&lt;黄&lt;赤&lt;100%</t>
        </is>
      </c>
    </row>
    <row r="7">
      <c r="A7" t="inlineStr" s="5">
        <is>
          <t xml:space="preserve">損益分岐点売上</t>
        </is>
      </c>
      <c r="B7" t="inlineStr" s="5">
        <is>
          <t xml:space="preserve">同期間固定費÷限界利益率</t>
        </is>
      </c>
      <c r="C7" t="inlineStr" s="5">
        <is>
          <t xml:space="preserve">必要売上</t>
        </is>
      </c>
      <c r="D7" t="inlineStr" s="5">
        <is>
          <t xml:space="preserve">率は正の値</t>
        </is>
      </c>
    </row>
    <row r="8">
      <c r="A8" t="inlineStr" s="5">
        <is>
          <t xml:space="preserve">消費税基準</t>
        </is>
      </c>
      <c r="B8" t="inlineStr" s="5">
        <is>
          <t xml:space="preserve">通常は売上・費用とも税抜</t>
        </is>
      </c>
      <c r="C8" t="inlineStr" s="5">
        <is>
          <t xml:space="preserve">管理会計</t>
        </is>
      </c>
      <c r="D8" t="inlineStr" s="5">
        <is>
          <t xml:space="preserve">8%/10%はチャネル別</t>
        </is>
      </c>
    </row>
    <row r="9">
      <c r="A9" t="inlineStr" s="5">
        <is>
          <t xml:space="preserve">値引き必要数量</t>
        </is>
      </c>
      <c r="B9" t="inlineStr" s="5">
        <is>
          <t xml:space="preserve">通常総限界利益÷値引後1個限界利益</t>
        </is>
      </c>
      <c r="C9" t="inlineStr" s="5">
        <is>
          <t xml:space="preserve">割引判断</t>
        </is>
      </c>
      <c r="D9" t="inlineStr" s="5">
        <is>
          <t xml:space="preserve">値引後限界利益&gt;0</t>
        </is>
      </c>
    </row>
    <row r="12" ht="30" customHeight="1">
      <c r="A12" t="inlineStr" s="7">
        <is>
          <t xml:space="preserve">会議手順：①費用・期間・税基準を確認 ②最新週と直前11週を比較 ③黄・赤なら上位3商品とチャネルを確認 ④翌週に再確認。</t>
        </is>
      </c>
    </row>
    <row r="16" ht="30" customHeight="1">
      <c r="A16" t="inlineStr" s="7">
        <is>
          <t xml:space="preserve">第13週の保存・入力手順は「運用・履歴」を参照。このファイルに業界平均はありません。</t>
        </is>
      </c>
    </row>
  </sheetData>
  <mergeCells count="3">
    <mergeCell ref="A1:D1"/>
    <mergeCell ref="A12:D12"/>
    <mergeCell ref="A16:D16"/>
  </mergeCells>
  <printOptions horizontalCentered="1"/>
  <pageMargins left="0.35" right="0.35" top="0.5" bottom="0.5" header="0.2" footer="0.2"/>
  <pageSetup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 standard library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限界利益率：自店のローリング12週基準</dc:title>
  <dc:creator>Editorial workbook generator</dc:creator>
  <dcterms:created xsi:type="dcterms:W3CDTF">2026-08-17T00:00:00Z</dcterms:created>
  <dcterms:modified xsi:type="dcterms:W3CDTF">2026-08-17T00:00:00Z</dcterms:modified>
</cp:coreProperties>
</file>